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65521" windowWidth="18390" windowHeight="11640" tabRatio="645" activeTab="0"/>
  </bookViews>
  <sheets>
    <sheet name="Α ΚΑΤ 17-18" sheetId="1" r:id="rId1"/>
    <sheet name="Β ΚΑΤ 17-18" sheetId="2" r:id="rId2"/>
  </sheets>
  <definedNames/>
  <calcPr fullCalcOnLoad="1"/>
</workbook>
</file>

<file path=xl/sharedStrings.xml><?xml version="1.0" encoding="utf-8"?>
<sst xmlns="http://schemas.openxmlformats.org/spreadsheetml/2006/main" count="279" uniqueCount="84">
  <si>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</si>
  <si>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</si>
  <si>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</si>
  <si>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</si>
  <si>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</si>
  <si>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</si>
  <si>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</si>
  <si>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</si>
  <si>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</si>
  <si>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</si>
  <si>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</si>
  <si>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</si>
  <si>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</si>
  <si>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</si>
  <si>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</si>
  <si>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</si>
  <si>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</si>
  <si>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</si>
  <si>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</si>
  <si>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</si>
  <si>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</si>
  <si>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</si>
  <si>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</si>
  <si>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</si>
  <si>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</si>
  <si>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</si>
  <si>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</si>
  <si>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11Η ΑΓΩΝΙΣΤΙΚΗ</t>
  </si>
  <si>
    <t>12Η  ΑΓΩΝΙΣΤΙΚΗ</t>
  </si>
  <si>
    <t>20Η  ΑΓΩΝΙΣΤΙΚΗ</t>
  </si>
  <si>
    <t>22Η  ΑΓΩΝΙΣΤΙΚΗ</t>
  </si>
  <si>
    <t>21Η  ΑΓΩΝΙΣΤΙΚΗ</t>
  </si>
  <si>
    <t>Ο.Σ.Υ.Ο.</t>
  </si>
  <si>
    <t>ΥΠ. ΓΕΩΡΓΙΑΣ</t>
  </si>
  <si>
    <t>ΒΟΥΛΗ ΕΛΛΗΝΩΝ</t>
  </si>
  <si>
    <t>Π.Ο.Ε./ΥΠ.ΠΟ.</t>
  </si>
  <si>
    <t>ΕΦΟΡΙΑΚΟΙ</t>
  </si>
  <si>
    <t>Π.Ο.Ε./Δ.Ο.Υ.</t>
  </si>
  <si>
    <t>Π.Ο.Ε./Υ.ΕΘ.Α.</t>
  </si>
  <si>
    <t>Γ.Λ.Κ.</t>
  </si>
  <si>
    <t>ΕΠΙΜΕΛΗΤΗΡΙΑ</t>
  </si>
  <si>
    <t>ΤΑΧ. ΤΑΜΙΕΥΤΗΡΙΟ</t>
  </si>
  <si>
    <t>ΤΕΛΩΝΕΙΑΚΟΙ</t>
  </si>
  <si>
    <t>Δ.Ο.Ε.</t>
  </si>
  <si>
    <t>ΥΠ. ΠΑΙΔΕΙΑΣ</t>
  </si>
  <si>
    <t>Ο.Λ.Μ.Ε.</t>
  </si>
  <si>
    <t>Ο.Α.Ε.Δ.</t>
  </si>
  <si>
    <t>Ο.Δ.Υ.Ε.</t>
  </si>
  <si>
    <t>ΕΜΠΟΡΙΚΗ ΤΡΑΠΕΖΑ</t>
  </si>
  <si>
    <t>8Η ΑΓΩΝΙΣΤΙΚΗ</t>
  </si>
  <si>
    <t>9Η ΑΓΩΝΙΣΤΙΚΗ</t>
  </si>
  <si>
    <t>10Η ΑΓΩΝΙΣΤΙΚΗ</t>
  </si>
  <si>
    <t>Π.Ο.Ε.Δ.Η.Ν.</t>
  </si>
  <si>
    <t>Ο.ΣΥ.Π.Α.</t>
  </si>
  <si>
    <t>ΥΠ. ΕΣΩΤΕΡΙΚΩΝ</t>
  </si>
  <si>
    <t>ΔΗΜΟΣ ΑΘΗΝΑΙΩΝ</t>
  </si>
  <si>
    <t>ΠΥΡΟΣΒΕΣΤΙΚΗ ΥΠΗΡΕΣΙΑ</t>
  </si>
  <si>
    <t>ΔΗΜΟΣ ΓΑΛΑΤΣΙΟΥ</t>
  </si>
  <si>
    <t>Α'  ΚΑΤΗΓΟΡΙΑ  ΠΕΡΙΟΔΟΥ  2017-18</t>
  </si>
  <si>
    <t>Β'  ΚΑΤΗΓΟΡΙΑ  ΠΕΡΙΟΔΟΥ  2017-18</t>
  </si>
  <si>
    <t>2Η ΑΓΩΝΙΣΤΙΚΗ 11.11.17</t>
  </si>
  <si>
    <t>1Η ΑΓΩΝΙΣΤΙΚΗ 4.11.17</t>
  </si>
  <si>
    <t>3Η ΑΓΩΝΙΣΤΙΚΗ 18.11.17</t>
  </si>
  <si>
    <t>4Η ΑΓΩΝΙΣΤΙΚΗ 25.11.17</t>
  </si>
  <si>
    <t>5Η ΑΓΩΝΙΣΤΙΚΗ 2.12.2017</t>
  </si>
  <si>
    <t>6Η ΑΓΩΝΙΣΤΙΚΗ 9.12.2017</t>
  </si>
  <si>
    <t>Ε.Φ.Κ.Α.</t>
  </si>
  <si>
    <t>5Η ΑΓΩΝΙΣΤΙΚΗ 2.12.17</t>
  </si>
  <si>
    <t>6Η ΑΓΩΝΙΣΤΙΚΗ 9.12.17</t>
  </si>
  <si>
    <t>7Η ΑΓΩΝΙΣΤΙΚΗ 16.12.17</t>
  </si>
  <si>
    <t>8Η ΑΓΩΝΙΣΤΙΚΗ 13.1.18</t>
  </si>
  <si>
    <t>9Η ΑΓΩΝΙΣΤΙΚΗ 20.1.18</t>
  </si>
  <si>
    <t>10Η ΑΓΩΝΙΣΤΙΚΗ 27.1.18</t>
  </si>
  <si>
    <t>11Η ΑΓΩΝΙΣΤΙΚΗ 3.2.18</t>
  </si>
  <si>
    <t>16Η ΑΓΩΝΙΣΤΙΚΗ 31.3.18</t>
  </si>
  <si>
    <t>15Η ΑΓΩΝΙΣΤΙΚΗ 24.3.18</t>
  </si>
  <si>
    <t>14Η ΑΓΩΝΙΣΤΙΚΗ 17.3.18</t>
  </si>
  <si>
    <t>13Η ΑΓΩΝΙΣΤΙΚΗ 10.3.18</t>
  </si>
  <si>
    <t>17Η ΑΓΩΝΙΣΤΙΚΗ 14.4.18</t>
  </si>
  <si>
    <t>18Η  ΑΓΩΝΙΣΤΙΚΗ 21.4.18</t>
  </si>
  <si>
    <t>19Η  ΑΓΩΝΙΣΤΙΚΗ 28.4.18</t>
  </si>
  <si>
    <t>20Η  ΑΓΩΝΙΣΤΙΚΗ 5.5.18</t>
  </si>
  <si>
    <t>21Η  ΑΓΩΝΙΣΤΙΚΗ 19.5.18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</si>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</sst>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1">
      <selection activeCell="AO89" sqref="AO89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58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2017-18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7</v>
      </c>
      <c r="AC2" s="73" t="s">
        <v>32</v>
      </c>
      <c r="AD2" s="7">
        <f aca="true" t="shared" si="0" ref="AD2:AD13">COUNTIF(Q$1:T$65536,AC2)</f>
        <v>22</v>
      </c>
      <c r="AE2" s="7">
        <f aca="true" t="shared" si="1" ref="AE2:AE13">+AF2*3+AG2+AP19</f>
        <v>30</v>
      </c>
      <c r="AF2" s="7">
        <f aca="true" t="shared" si="2" ref="AF2:AF13">COUNTIF(M$1:M$65536,AC2)+COUNTIF(O$1:O$65536,AC2)</f>
        <v>9</v>
      </c>
      <c r="AG2" s="7">
        <f>+AD2-AF2-AH2</f>
        <v>3</v>
      </c>
      <c r="AH2" s="7">
        <f aca="true" t="shared" si="3" ref="AH2:AH13">COUNTIF(N$1:N$65536,AC2)+COUNTIF(P$1:P$65536,AC2)</f>
        <v>10</v>
      </c>
      <c r="AI2" s="7">
        <f aca="true" t="shared" si="4" ref="AI2:AI13">SUMIF(U$1:V$65536,AC2,V$1:V$65536)+SUMIF(X$1:Y$65536,AC2,Y$1:Y$65536)</f>
        <v>53</v>
      </c>
      <c r="AJ2" s="7">
        <f aca="true" t="shared" si="5" ref="AJ2:AJ13">SUMIF(U$1:W$65536,AC2,W$1:W$65536)+SUMIF(X$1:Z$65536,AC2,Z$1:Z$65536)</f>
        <v>55</v>
      </c>
      <c r="AK2" s="7">
        <f>+AI2-AJ2</f>
        <v>-2</v>
      </c>
      <c r="AL2" s="7">
        <f>+AE2+AK2/10000+AI2/10000000+1/1000000000</f>
        <v>29.999805301000002</v>
      </c>
    </row>
    <row r="3" spans="28:49" ht="27" thickBot="1">
      <c r="AB3" s="7">
        <f aca="true" t="shared" si="6" ref="AB3:AB13">RANK(AL3,$AL$2:$AL$13)</f>
        <v>4</v>
      </c>
      <c r="AC3" s="74" t="s">
        <v>43</v>
      </c>
      <c r="AD3" s="7">
        <f t="shared" si="0"/>
        <v>22</v>
      </c>
      <c r="AE3" s="7">
        <f>+AF3*3+AG3+AP20</f>
        <v>47</v>
      </c>
      <c r="AF3" s="7">
        <f t="shared" si="2"/>
        <v>15</v>
      </c>
      <c r="AG3" s="7">
        <f aca="true" t="shared" si="7" ref="AG3:AG13">+AD3-AF3-AH3</f>
        <v>2</v>
      </c>
      <c r="AH3" s="7">
        <f t="shared" si="3"/>
        <v>5</v>
      </c>
      <c r="AI3" s="7">
        <f t="shared" si="4"/>
        <v>61</v>
      </c>
      <c r="AJ3" s="7">
        <f t="shared" si="5"/>
        <v>40</v>
      </c>
      <c r="AK3" s="7">
        <f aca="true" t="shared" si="8" ref="AK3:AK13">+AI3-AJ3</f>
        <v>21</v>
      </c>
      <c r="AL3" s="7">
        <f>+AE3+AK3/10000+AI3/10000000+2/1000000000</f>
        <v>47.002106102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61</v>
      </c>
      <c r="B4" s="2"/>
      <c r="C4" s="2"/>
      <c r="D4" s="2"/>
      <c r="E4" s="6"/>
      <c r="F4" s="6"/>
      <c r="G4" s="1" t="s">
        <v>28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10</v>
      </c>
      <c r="AC4" s="73" t="s">
        <v>34</v>
      </c>
      <c r="AD4" s="7">
        <f t="shared" si="0"/>
        <v>22</v>
      </c>
      <c r="AE4" s="7">
        <f t="shared" si="1"/>
        <v>14</v>
      </c>
      <c r="AF4" s="7">
        <f t="shared" si="2"/>
        <v>4</v>
      </c>
      <c r="AG4" s="7">
        <f t="shared" si="7"/>
        <v>2</v>
      </c>
      <c r="AH4" s="7">
        <f t="shared" si="3"/>
        <v>16</v>
      </c>
      <c r="AI4" s="7">
        <f t="shared" si="4"/>
        <v>40</v>
      </c>
      <c r="AJ4" s="7">
        <f t="shared" si="5"/>
        <v>64</v>
      </c>
      <c r="AK4" s="7">
        <f t="shared" si="8"/>
        <v>-24</v>
      </c>
      <c r="AL4" s="7">
        <f>+AE4+AK4/10000+AI4/10000000+3/1000000000</f>
        <v>13.997604003000001</v>
      </c>
      <c r="AN4" s="16">
        <v>1</v>
      </c>
      <c r="AO4" s="17" t="str">
        <f aca="true" t="shared" si="9" ref="AO4:AW15">VLOOKUP($AN4,$AB$2:$AK$15,AC$16,FALSE)</f>
        <v>Π.Ο.Ε./Υ.ΕΘ.Α.</v>
      </c>
      <c r="AP4" s="60">
        <f t="shared" si="9"/>
        <v>22</v>
      </c>
      <c r="AQ4" s="61">
        <f t="shared" si="9"/>
        <v>60</v>
      </c>
      <c r="AR4" s="62">
        <f t="shared" si="9"/>
        <v>20</v>
      </c>
      <c r="AS4" s="63">
        <f t="shared" si="9"/>
        <v>0</v>
      </c>
      <c r="AT4" s="64">
        <f t="shared" si="9"/>
        <v>2</v>
      </c>
      <c r="AU4" s="62">
        <f t="shared" si="9"/>
        <v>98</v>
      </c>
      <c r="AV4" s="63">
        <f t="shared" si="9"/>
        <v>16</v>
      </c>
      <c r="AW4" s="64">
        <f t="shared" si="9"/>
        <v>82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11</v>
      </c>
      <c r="AC5" s="75" t="s">
        <v>52</v>
      </c>
      <c r="AD5" s="7">
        <f t="shared" si="0"/>
        <v>22</v>
      </c>
      <c r="AE5" s="7">
        <f t="shared" si="1"/>
        <v>13</v>
      </c>
      <c r="AF5" s="7">
        <f t="shared" si="2"/>
        <v>4</v>
      </c>
      <c r="AG5" s="7">
        <f t="shared" si="7"/>
        <v>1</v>
      </c>
      <c r="AH5" s="7">
        <f t="shared" si="3"/>
        <v>17</v>
      </c>
      <c r="AI5" s="7">
        <f t="shared" si="4"/>
        <v>31</v>
      </c>
      <c r="AJ5" s="7">
        <f t="shared" si="5"/>
        <v>92</v>
      </c>
      <c r="AK5" s="7">
        <f t="shared" si="8"/>
        <v>-61</v>
      </c>
      <c r="AL5" s="7">
        <f>+AE5+AK5/10000+AI5/10000000+4/1000000000</f>
        <v>12.993903104000001</v>
      </c>
      <c r="AN5" s="18">
        <v>2</v>
      </c>
      <c r="AO5" s="19" t="str">
        <f t="shared" si="9"/>
        <v>ΔΗΜΟΣ ΑΘΗΝΑΙΩΝ</v>
      </c>
      <c r="AP5" s="20">
        <f t="shared" si="9"/>
        <v>22</v>
      </c>
      <c r="AQ5" s="39">
        <f t="shared" si="9"/>
        <v>59</v>
      </c>
      <c r="AR5" s="21">
        <f t="shared" si="9"/>
        <v>19</v>
      </c>
      <c r="AS5" s="22">
        <f t="shared" si="9"/>
        <v>2</v>
      </c>
      <c r="AT5" s="23">
        <f t="shared" si="9"/>
        <v>1</v>
      </c>
      <c r="AU5" s="21">
        <f t="shared" si="9"/>
        <v>89</v>
      </c>
      <c r="AV5" s="22">
        <f t="shared" si="9"/>
        <v>29</v>
      </c>
      <c r="AW5" s="23">
        <f t="shared" si="9"/>
        <v>60</v>
      </c>
    </row>
    <row r="6" spans="1:49" ht="15" customHeight="1" thickTop="1">
      <c r="A6" s="41"/>
      <c r="B6" s="42"/>
      <c r="C6" s="43">
        <v>1</v>
      </c>
      <c r="D6" s="43">
        <v>0</v>
      </c>
      <c r="E6" s="66" t="str">
        <f>AC3</f>
        <v>Δ.Ο.Ε.</v>
      </c>
      <c r="F6" s="66" t="str">
        <f>AC12</f>
        <v>ΠΥΡΟΣΒΕΣΤΙΚΗ ΥΠΗΡΕΣΙΑ</v>
      </c>
      <c r="G6" s="47"/>
      <c r="H6" s="48"/>
      <c r="I6" s="69">
        <v>6</v>
      </c>
      <c r="J6" s="70">
        <v>2</v>
      </c>
      <c r="M6" s="31" t="str">
        <f>IF(C6&lt;&gt;"",IF(C6&gt;D6,E6,IF(C6&lt;D6,F6,"isopalia")),"")</f>
        <v>Δ.Ο.Ε.</v>
      </c>
      <c r="N6" s="33" t="str">
        <f>IF(C6&lt;&gt;"",IF(C6&lt;D6,E6,IF(C6&gt;D6,F6,"isopalia")),"")</f>
        <v>ΠΥΡΟΣΒΕΣΤΙΚΗ ΥΠΗΡΕΣΙΑ</v>
      </c>
      <c r="O6" s="33" t="str">
        <f>IF(I6&lt;&gt;"",IF(I6&gt;J6,E6,IF(I6&lt;J6,F6,"isopalia")),"")</f>
        <v>Δ.Ο.Ε.</v>
      </c>
      <c r="P6" s="34" t="str">
        <f>IF(I6&lt;&gt;"",IF(I6&lt;J6,E6,IF(I6&gt;J6,F6,"isopalia")),"")</f>
        <v>ΠΥΡΟΣΒΕΣΤΙΚΗ ΥΠΗΡΕΣΙΑ</v>
      </c>
      <c r="Q6" s="31" t="str">
        <f>IF(C6&lt;&gt;"",E6,"")</f>
        <v>Δ.Ο.Ε.</v>
      </c>
      <c r="R6" s="33" t="str">
        <f>IF(C6&lt;&gt;"",F6,"")</f>
        <v>ΠΥΡΟΣΒΕΣΤΙΚΗ ΥΠΗΡΕΣΙΑ</v>
      </c>
      <c r="S6" s="33" t="str">
        <f>IF(I6&lt;&gt;"",E6,"")</f>
        <v>Δ.Ο.Ε.</v>
      </c>
      <c r="T6" s="34" t="str">
        <f>IF(I6&lt;&gt;"",F6,"")</f>
        <v>ΠΥΡΟΣΒΕΣΤΙΚΗ ΥΠΗΡΕΣΙΑ</v>
      </c>
      <c r="U6" s="31" t="str">
        <f>+E6</f>
        <v>Δ.Ο.Ε.</v>
      </c>
      <c r="V6" s="32">
        <f aca="true" t="shared" si="10" ref="V6:W8">+C6+I6</f>
        <v>7</v>
      </c>
      <c r="W6" s="32">
        <f t="shared" si="10"/>
        <v>2</v>
      </c>
      <c r="X6" s="33" t="str">
        <f>+F6</f>
        <v>ΠΥΡΟΣΒΕΣΤΙΚΗ ΥΠΗΡΕΣΙΑ</v>
      </c>
      <c r="Y6" s="33">
        <f>+D6+J6</f>
        <v>2</v>
      </c>
      <c r="Z6" s="35">
        <f>+C6+I6</f>
        <v>7</v>
      </c>
      <c r="AB6" s="7">
        <f t="shared" si="6"/>
        <v>12</v>
      </c>
      <c r="AC6" s="73" t="s">
        <v>33</v>
      </c>
      <c r="AD6" s="7">
        <f t="shared" si="0"/>
        <v>22</v>
      </c>
      <c r="AE6" s="7">
        <f t="shared" si="1"/>
        <v>8</v>
      </c>
      <c r="AF6" s="7">
        <f t="shared" si="2"/>
        <v>2</v>
      </c>
      <c r="AG6" s="7">
        <f t="shared" si="7"/>
        <v>2</v>
      </c>
      <c r="AH6" s="7">
        <f t="shared" si="3"/>
        <v>18</v>
      </c>
      <c r="AI6" s="7">
        <f t="shared" si="4"/>
        <v>28</v>
      </c>
      <c r="AJ6" s="7">
        <f t="shared" si="5"/>
        <v>89</v>
      </c>
      <c r="AK6" s="7">
        <f t="shared" si="8"/>
        <v>-61</v>
      </c>
      <c r="AL6" s="7">
        <f>+AE6+AK6/10000+AI6/10000000+5/1000000000</f>
        <v>7.993902805</v>
      </c>
      <c r="AN6" s="18">
        <v>3</v>
      </c>
      <c r="AO6" s="19" t="str">
        <f t="shared" si="9"/>
        <v>ΥΠ. ΕΣΩΤΕΡΙΚΩΝ</v>
      </c>
      <c r="AP6" s="20">
        <f t="shared" si="9"/>
        <v>22</v>
      </c>
      <c r="AQ6" s="39">
        <f t="shared" si="9"/>
        <v>47</v>
      </c>
      <c r="AR6" s="21">
        <f t="shared" si="9"/>
        <v>15</v>
      </c>
      <c r="AS6" s="22">
        <f t="shared" si="9"/>
        <v>2</v>
      </c>
      <c r="AT6" s="23">
        <f t="shared" si="9"/>
        <v>5</v>
      </c>
      <c r="AU6" s="21">
        <f t="shared" si="9"/>
        <v>76</v>
      </c>
      <c r="AV6" s="22">
        <f t="shared" si="9"/>
        <v>37</v>
      </c>
      <c r="AW6" s="23">
        <f t="shared" si="9"/>
        <v>39</v>
      </c>
    </row>
    <row r="7" spans="1:49" ht="15" customHeight="1">
      <c r="A7" s="44"/>
      <c r="B7" s="45"/>
      <c r="C7" s="46">
        <v>1</v>
      </c>
      <c r="D7" s="46">
        <v>2</v>
      </c>
      <c r="E7" s="67" t="str">
        <f>AC4</f>
        <v>ΒΟΥΛΗ ΕΛΛΗΝΩΝ</v>
      </c>
      <c r="F7" s="67" t="str">
        <f>AC11</f>
        <v>Π.Ο.Ε./Υ.ΕΘ.Α.</v>
      </c>
      <c r="G7" s="49"/>
      <c r="H7" s="50"/>
      <c r="I7" s="71">
        <v>0</v>
      </c>
      <c r="J7" s="72">
        <v>2</v>
      </c>
      <c r="M7" s="31" t="str">
        <f>IF(C7&lt;&gt;"",IF(C7&gt;D7,E7,IF(C7&lt;D7,F7,"isopalia")),"")</f>
        <v>Π.Ο.Ε./Υ.ΕΘ.Α.</v>
      </c>
      <c r="N7" s="33" t="str">
        <f>IF(C7&lt;&gt;"",IF(C7&lt;D7,E7,IF(C7&gt;D7,F7,"isopalia")),"")</f>
        <v>ΒΟΥΛΗ ΕΛΛΗΝΩΝ</v>
      </c>
      <c r="O7" s="33" t="str">
        <f>IF(I7&lt;&gt;"",IF(I7&gt;J7,E7,IF(I7&lt;J7,F7,"isopalia")),"")</f>
        <v>Π.Ο.Ε./Υ.ΕΘ.Α.</v>
      </c>
      <c r="P7" s="34" t="str">
        <f>IF(I7&lt;&gt;"",IF(I7&lt;J7,E7,IF(I7&gt;J7,F7,"isopalia")),"")</f>
        <v>ΒΟΥΛΗ ΕΛΛΗΝΩΝ</v>
      </c>
      <c r="Q7" s="31" t="str">
        <f>IF(C7&lt;&gt;"",E7,"")</f>
        <v>ΒΟΥΛΗ ΕΛΛΗΝΩΝ</v>
      </c>
      <c r="R7" s="33" t="str">
        <f>IF(C7&lt;&gt;"",F7,"")</f>
        <v>Π.Ο.Ε./Υ.ΕΘ.Α.</v>
      </c>
      <c r="S7" s="33" t="str">
        <f>IF(I7&lt;&gt;"",E7,"")</f>
        <v>ΒΟΥΛΗ ΕΛΛΗΝΩΝ</v>
      </c>
      <c r="T7" s="34" t="str">
        <f>IF(I7&lt;&gt;"",F7,"")</f>
        <v>Π.Ο.Ε./Υ.ΕΘ.Α.</v>
      </c>
      <c r="U7" s="31" t="str">
        <f>+E7</f>
        <v>ΒΟΥΛΗ ΕΛΛΗΝΩΝ</v>
      </c>
      <c r="V7" s="32">
        <f t="shared" si="10"/>
        <v>1</v>
      </c>
      <c r="W7" s="32">
        <f t="shared" si="10"/>
        <v>4</v>
      </c>
      <c r="X7" s="33" t="str">
        <f>+F7</f>
        <v>Π.Ο.Ε./Υ.ΕΘ.Α.</v>
      </c>
      <c r="Y7" s="33">
        <f>+D7+J7</f>
        <v>4</v>
      </c>
      <c r="Z7" s="35">
        <f>+C7+I7</f>
        <v>1</v>
      </c>
      <c r="AB7" s="7">
        <f t="shared" si="6"/>
        <v>9</v>
      </c>
      <c r="AC7" s="73" t="s">
        <v>53</v>
      </c>
      <c r="AD7" s="7">
        <f t="shared" si="0"/>
        <v>22</v>
      </c>
      <c r="AE7" s="7">
        <f t="shared" si="1"/>
        <v>18</v>
      </c>
      <c r="AF7" s="7">
        <f t="shared" si="2"/>
        <v>5</v>
      </c>
      <c r="AG7" s="7">
        <f t="shared" si="7"/>
        <v>3</v>
      </c>
      <c r="AH7" s="7">
        <f t="shared" si="3"/>
        <v>14</v>
      </c>
      <c r="AI7" s="7">
        <f t="shared" si="4"/>
        <v>34</v>
      </c>
      <c r="AJ7" s="7">
        <f t="shared" si="5"/>
        <v>66</v>
      </c>
      <c r="AK7" s="7">
        <f t="shared" si="8"/>
        <v>-32</v>
      </c>
      <c r="AL7" s="7">
        <f>+AE7+AK7/10000+AI7/10000000+6/1000000000</f>
        <v>17.996803406</v>
      </c>
      <c r="AN7" s="18">
        <v>4</v>
      </c>
      <c r="AO7" s="19" t="str">
        <f t="shared" si="9"/>
        <v>Δ.Ο.Ε.</v>
      </c>
      <c r="AP7" s="20">
        <f t="shared" si="9"/>
        <v>22</v>
      </c>
      <c r="AQ7" s="39">
        <f t="shared" si="9"/>
        <v>47</v>
      </c>
      <c r="AR7" s="21">
        <f t="shared" si="9"/>
        <v>15</v>
      </c>
      <c r="AS7" s="22">
        <f t="shared" si="9"/>
        <v>2</v>
      </c>
      <c r="AT7" s="23">
        <f t="shared" si="9"/>
        <v>5</v>
      </c>
      <c r="AU7" s="21">
        <f t="shared" si="9"/>
        <v>61</v>
      </c>
      <c r="AV7" s="22">
        <f t="shared" si="9"/>
        <v>40</v>
      </c>
      <c r="AW7" s="23">
        <f t="shared" si="9"/>
        <v>21</v>
      </c>
    </row>
    <row r="8" spans="1:49" ht="15" customHeight="1">
      <c r="A8" s="44"/>
      <c r="B8" s="45"/>
      <c r="C8" s="46">
        <v>2</v>
      </c>
      <c r="D8" s="46">
        <v>6</v>
      </c>
      <c r="E8" s="67" t="str">
        <f>AC5</f>
        <v>Π.Ο.Ε.Δ.Η.Ν.</v>
      </c>
      <c r="F8" s="67" t="str">
        <f>AC10</f>
        <v>Π.Ο.Ε./Δ.Ο.Υ.</v>
      </c>
      <c r="G8" s="49"/>
      <c r="H8" s="50"/>
      <c r="I8" s="71">
        <v>2</v>
      </c>
      <c r="J8" s="72">
        <v>6</v>
      </c>
      <c r="M8" s="31" t="str">
        <f>IF(C8&lt;&gt;"",IF(C8&gt;D8,E8,IF(C8&lt;D8,F8,"isopalia")),"")</f>
        <v>Π.Ο.Ε./Δ.Ο.Υ.</v>
      </c>
      <c r="N8" s="33" t="str">
        <f>IF(C8&lt;&gt;"",IF(C8&lt;D8,E8,IF(C8&gt;D8,F8,"isopalia")),"")</f>
        <v>Π.Ο.Ε.Δ.Η.Ν.</v>
      </c>
      <c r="O8" s="33" t="str">
        <f>IF(I8&lt;&gt;"",IF(I8&gt;J8,E8,IF(I8&lt;J8,F8,"isopalia")),"")</f>
        <v>Π.Ο.Ε./Δ.Ο.Υ.</v>
      </c>
      <c r="P8" s="34" t="str">
        <f>IF(I8&lt;&gt;"",IF(I8&lt;J8,E8,IF(I8&gt;J8,F8,"isopalia")),"")</f>
        <v>Π.Ο.Ε.Δ.Η.Ν.</v>
      </c>
      <c r="Q8" s="31" t="str">
        <f>IF(C8&lt;&gt;"",E8,"")</f>
        <v>Π.Ο.Ε.Δ.Η.Ν.</v>
      </c>
      <c r="R8" s="33" t="str">
        <f>IF(C8&lt;&gt;"",F8,"")</f>
        <v>Π.Ο.Ε./Δ.Ο.Υ.</v>
      </c>
      <c r="S8" s="33" t="str">
        <f>IF(I8&lt;&gt;"",E8,"")</f>
        <v>Π.Ο.Ε.Δ.Η.Ν.</v>
      </c>
      <c r="T8" s="34" t="str">
        <f>IF(I8&lt;&gt;"",F8,"")</f>
        <v>Π.Ο.Ε./Δ.Ο.Υ.</v>
      </c>
      <c r="U8" s="31" t="str">
        <f>+E8</f>
        <v>Π.Ο.Ε.Δ.Η.Ν.</v>
      </c>
      <c r="V8" s="32">
        <f t="shared" si="10"/>
        <v>4</v>
      </c>
      <c r="W8" s="32">
        <f t="shared" si="10"/>
        <v>12</v>
      </c>
      <c r="X8" s="33" t="str">
        <f>+F8</f>
        <v>Π.Ο.Ε./Δ.Ο.Υ.</v>
      </c>
      <c r="Y8" s="33">
        <f>+D8+J8</f>
        <v>12</v>
      </c>
      <c r="Z8" s="35">
        <f>+C8+I8</f>
        <v>4</v>
      </c>
      <c r="AB8" s="7">
        <f t="shared" si="6"/>
        <v>3</v>
      </c>
      <c r="AC8" s="73" t="s">
        <v>54</v>
      </c>
      <c r="AD8" s="7">
        <f t="shared" si="0"/>
        <v>22</v>
      </c>
      <c r="AE8" s="7">
        <f t="shared" si="1"/>
        <v>47</v>
      </c>
      <c r="AF8" s="7">
        <f t="shared" si="2"/>
        <v>15</v>
      </c>
      <c r="AG8" s="7">
        <f t="shared" si="7"/>
        <v>2</v>
      </c>
      <c r="AH8" s="7">
        <f t="shared" si="3"/>
        <v>5</v>
      </c>
      <c r="AI8" s="7">
        <f t="shared" si="4"/>
        <v>76</v>
      </c>
      <c r="AJ8" s="7">
        <f t="shared" si="5"/>
        <v>37</v>
      </c>
      <c r="AK8" s="7">
        <f t="shared" si="8"/>
        <v>39</v>
      </c>
      <c r="AL8" s="7">
        <f>+AE8+AK8/10000+AI8/10000000+7/1000000000</f>
        <v>47.003907607</v>
      </c>
      <c r="AN8" s="18">
        <v>5</v>
      </c>
      <c r="AO8" s="19" t="str">
        <f t="shared" si="9"/>
        <v>Π.Ο.Ε./Δ.Ο.Υ.</v>
      </c>
      <c r="AP8" s="20">
        <f t="shared" si="9"/>
        <v>22</v>
      </c>
      <c r="AQ8" s="39">
        <f t="shared" si="9"/>
        <v>36</v>
      </c>
      <c r="AR8" s="21">
        <f t="shared" si="9"/>
        <v>12</v>
      </c>
      <c r="AS8" s="22">
        <f t="shared" si="9"/>
        <v>0</v>
      </c>
      <c r="AT8" s="23">
        <f t="shared" si="9"/>
        <v>10</v>
      </c>
      <c r="AU8" s="21">
        <f t="shared" si="9"/>
        <v>60</v>
      </c>
      <c r="AV8" s="22">
        <f t="shared" si="9"/>
        <v>55</v>
      </c>
      <c r="AW8" s="23">
        <f t="shared" si="9"/>
        <v>5</v>
      </c>
    </row>
    <row r="9" spans="1:49" ht="15" customHeight="1">
      <c r="A9" s="44"/>
      <c r="B9" s="45"/>
      <c r="C9" s="46">
        <v>4</v>
      </c>
      <c r="D9" s="46">
        <v>9</v>
      </c>
      <c r="E9" s="67" t="str">
        <f>AC6</f>
        <v>ΥΠ. ΓΕΩΡΓΙΑΣ</v>
      </c>
      <c r="F9" s="67" t="str">
        <f>AC9</f>
        <v>ΔΗΜΟΣ ΑΘΗΝΑΙΩΝ</v>
      </c>
      <c r="G9" s="49"/>
      <c r="H9" s="50"/>
      <c r="I9" s="71">
        <v>1</v>
      </c>
      <c r="J9" s="72">
        <v>4</v>
      </c>
      <c r="M9" s="31" t="str">
        <f aca="true" t="shared" si="11" ref="M9:M72">IF(C9&lt;&gt;"",IF(C9&gt;D9,E9,IF(C9&lt;D9,F9,"isopalia")),"")</f>
        <v>ΔΗΜΟΣ ΑΘΗΝΑΙΩΝ</v>
      </c>
      <c r="N9" s="33" t="str">
        <f aca="true" t="shared" si="12" ref="N9:N72">IF(C9&lt;&gt;"",IF(C9&lt;D9,E9,IF(C9&gt;D9,F9,"isopalia")),"")</f>
        <v>ΥΠ. ΓΕΩΡΓΙΑΣ</v>
      </c>
      <c r="O9" s="33" t="str">
        <f aca="true" t="shared" si="13" ref="O9:O72">IF(I9&lt;&gt;"",IF(I9&gt;J9,E9,IF(I9&lt;J9,F9,"isopalia")),"")</f>
        <v>ΔΗΜΟΣ ΑΘΗΝΑΙΩΝ</v>
      </c>
      <c r="P9" s="34" t="str">
        <f aca="true" t="shared" si="14" ref="P9:P72">IF(I9&lt;&gt;"",IF(I9&lt;J9,E9,IF(I9&gt;J9,F9,"isopalia")),"")</f>
        <v>ΥΠ. ΓΕΩΡΓΙΑΣ</v>
      </c>
      <c r="Q9" s="31" t="str">
        <f aca="true" t="shared" si="15" ref="Q9:Q72">IF(C9&lt;&gt;"",E9,"")</f>
        <v>ΥΠ. ΓΕΩΡΓΙΑΣ</v>
      </c>
      <c r="R9" s="33" t="str">
        <f aca="true" t="shared" si="16" ref="R9:R72">IF(C9&lt;&gt;"",F9,"")</f>
        <v>ΔΗΜΟΣ ΑΘΗΝΑΙΩΝ</v>
      </c>
      <c r="S9" s="33" t="str">
        <f aca="true" t="shared" si="17" ref="S9:S72">IF(I9&lt;&gt;"",E9,"")</f>
        <v>ΥΠ. ΓΕΩΡΓΙΑΣ</v>
      </c>
      <c r="T9" s="34" t="str">
        <f aca="true" t="shared" si="18" ref="T9:T72">IF(I9&lt;&gt;"",F9,"")</f>
        <v>ΔΗΜΟΣ ΑΘΗΝΑΙΩΝ</v>
      </c>
      <c r="U9" s="31" t="str">
        <f aca="true" t="shared" si="19" ref="U9:U72">+E9</f>
        <v>ΥΠ. ΓΕΩΡΓΙΑΣ</v>
      </c>
      <c r="V9" s="32">
        <f aca="true" t="shared" si="20" ref="V9:V72">+C9+I9</f>
        <v>5</v>
      </c>
      <c r="W9" s="32">
        <f aca="true" t="shared" si="21" ref="W9:W72">+D9+J9</f>
        <v>13</v>
      </c>
      <c r="X9" s="33" t="str">
        <f aca="true" t="shared" si="22" ref="X9:X72">+F9</f>
        <v>ΔΗΜΟΣ ΑΘΗΝΑΙΩΝ</v>
      </c>
      <c r="Y9" s="33">
        <f aca="true" t="shared" si="23" ref="Y9:Y72">+D9+J9</f>
        <v>13</v>
      </c>
      <c r="Z9" s="35">
        <f aca="true" t="shared" si="24" ref="Z9:Z72">+C9+I9</f>
        <v>5</v>
      </c>
      <c r="AB9" s="7">
        <f t="shared" si="6"/>
        <v>2</v>
      </c>
      <c r="AC9" s="75" t="s">
        <v>55</v>
      </c>
      <c r="AD9" s="7">
        <f t="shared" si="0"/>
        <v>22</v>
      </c>
      <c r="AE9" s="7">
        <f t="shared" si="1"/>
        <v>59</v>
      </c>
      <c r="AF9" s="7">
        <f t="shared" si="2"/>
        <v>19</v>
      </c>
      <c r="AG9" s="7">
        <f t="shared" si="7"/>
        <v>2</v>
      </c>
      <c r="AH9" s="7">
        <f t="shared" si="3"/>
        <v>1</v>
      </c>
      <c r="AI9" s="7">
        <f t="shared" si="4"/>
        <v>89</v>
      </c>
      <c r="AJ9" s="7">
        <f t="shared" si="5"/>
        <v>29</v>
      </c>
      <c r="AK9" s="7">
        <f t="shared" si="8"/>
        <v>60</v>
      </c>
      <c r="AL9" s="7">
        <f>+AE9+AK9/10000+AI9/10000000+8/1000000000</f>
        <v>59.006008908</v>
      </c>
      <c r="AN9" s="18">
        <v>6</v>
      </c>
      <c r="AO9" s="19" t="str">
        <f t="shared" si="9"/>
        <v>ΠΥΡΟΣΒΕΣΤΙΚΗ ΥΠΗΡΕΣΙΑ</v>
      </c>
      <c r="AP9" s="20">
        <f t="shared" si="9"/>
        <v>22</v>
      </c>
      <c r="AQ9" s="39">
        <f t="shared" si="9"/>
        <v>32</v>
      </c>
      <c r="AR9" s="21">
        <f t="shared" si="9"/>
        <v>10</v>
      </c>
      <c r="AS9" s="22">
        <f t="shared" si="9"/>
        <v>2</v>
      </c>
      <c r="AT9" s="23">
        <f t="shared" si="9"/>
        <v>10</v>
      </c>
      <c r="AU9" s="21">
        <f t="shared" si="9"/>
        <v>53</v>
      </c>
      <c r="AV9" s="22">
        <f t="shared" si="9"/>
        <v>54</v>
      </c>
      <c r="AW9" s="23">
        <f t="shared" si="9"/>
        <v>-1</v>
      </c>
    </row>
    <row r="10" spans="1:49" ht="15" customHeight="1">
      <c r="A10" s="44"/>
      <c r="B10" s="45"/>
      <c r="C10" s="46">
        <v>1</v>
      </c>
      <c r="D10" s="46">
        <v>5</v>
      </c>
      <c r="E10" s="67" t="str">
        <f>AC7</f>
        <v>Ο.ΣΥ.Π.Α.</v>
      </c>
      <c r="F10" s="67" t="str">
        <f>AC8</f>
        <v>ΥΠ. ΕΣΩΤΕΡΙΚΩΝ</v>
      </c>
      <c r="G10" s="49"/>
      <c r="H10" s="50"/>
      <c r="I10" s="71">
        <v>1</v>
      </c>
      <c r="J10" s="72">
        <v>8</v>
      </c>
      <c r="M10" s="31" t="str">
        <f t="shared" si="11"/>
        <v>ΥΠ. ΕΣΩΤΕΡΙΚΩΝ</v>
      </c>
      <c r="N10" s="33" t="str">
        <f t="shared" si="12"/>
        <v>Ο.ΣΥ.Π.Α.</v>
      </c>
      <c r="O10" s="33" t="str">
        <f t="shared" si="13"/>
        <v>ΥΠ. ΕΣΩΤΕΡΙΚΩΝ</v>
      </c>
      <c r="P10" s="34" t="str">
        <f t="shared" si="14"/>
        <v>Ο.ΣΥ.Π.Α.</v>
      </c>
      <c r="Q10" s="31" t="str">
        <f t="shared" si="15"/>
        <v>Ο.ΣΥ.Π.Α.</v>
      </c>
      <c r="R10" s="33" t="str">
        <f t="shared" si="16"/>
        <v>ΥΠ. ΕΣΩΤΕΡΙΚΩΝ</v>
      </c>
      <c r="S10" s="33" t="str">
        <f t="shared" si="17"/>
        <v>Ο.ΣΥ.Π.Α.</v>
      </c>
      <c r="T10" s="34" t="str">
        <f t="shared" si="18"/>
        <v>ΥΠ. ΕΣΩΤΕΡΙΚΩΝ</v>
      </c>
      <c r="U10" s="31" t="str">
        <f t="shared" si="19"/>
        <v>Ο.ΣΥ.Π.Α.</v>
      </c>
      <c r="V10" s="32">
        <f t="shared" si="20"/>
        <v>2</v>
      </c>
      <c r="W10" s="32">
        <f t="shared" si="21"/>
        <v>13</v>
      </c>
      <c r="X10" s="33" t="str">
        <f t="shared" si="22"/>
        <v>ΥΠ. ΕΣΩΤΕΡΙΚΩΝ</v>
      </c>
      <c r="Y10" s="33">
        <f t="shared" si="23"/>
        <v>13</v>
      </c>
      <c r="Z10" s="35">
        <f t="shared" si="24"/>
        <v>2</v>
      </c>
      <c r="AB10" s="7">
        <f t="shared" si="6"/>
        <v>5</v>
      </c>
      <c r="AC10" s="73" t="s">
        <v>37</v>
      </c>
      <c r="AD10" s="7">
        <f t="shared" si="0"/>
        <v>22</v>
      </c>
      <c r="AE10" s="7">
        <f t="shared" si="1"/>
        <v>36</v>
      </c>
      <c r="AF10" s="7">
        <f t="shared" si="2"/>
        <v>12</v>
      </c>
      <c r="AG10" s="7">
        <f t="shared" si="7"/>
        <v>0</v>
      </c>
      <c r="AH10" s="7">
        <f t="shared" si="3"/>
        <v>10</v>
      </c>
      <c r="AI10" s="7">
        <f t="shared" si="4"/>
        <v>60</v>
      </c>
      <c r="AJ10" s="7">
        <f t="shared" si="5"/>
        <v>55</v>
      </c>
      <c r="AK10" s="7">
        <f t="shared" si="8"/>
        <v>5</v>
      </c>
      <c r="AL10" s="7">
        <f>+AE10+AK10/10000+AI10/10000000+9/1000000000</f>
        <v>36.000506009</v>
      </c>
      <c r="AN10" s="18">
        <v>7</v>
      </c>
      <c r="AO10" s="19" t="str">
        <f t="shared" si="9"/>
        <v>Ο.Σ.Υ.Ο.</v>
      </c>
      <c r="AP10" s="20">
        <f t="shared" si="9"/>
        <v>22</v>
      </c>
      <c r="AQ10" s="39">
        <f t="shared" si="9"/>
        <v>30</v>
      </c>
      <c r="AR10" s="21">
        <f t="shared" si="9"/>
        <v>9</v>
      </c>
      <c r="AS10" s="22">
        <f t="shared" si="9"/>
        <v>3</v>
      </c>
      <c r="AT10" s="23">
        <f t="shared" si="9"/>
        <v>10</v>
      </c>
      <c r="AU10" s="21">
        <f t="shared" si="9"/>
        <v>53</v>
      </c>
      <c r="AV10" s="22">
        <f t="shared" si="9"/>
        <v>55</v>
      </c>
      <c r="AW10" s="23">
        <f t="shared" si="9"/>
        <v>-2</v>
      </c>
    </row>
    <row r="11" spans="1:49" ht="15" customHeight="1">
      <c r="A11" s="44"/>
      <c r="B11" s="45"/>
      <c r="C11" s="46">
        <v>1</v>
      </c>
      <c r="D11" s="46">
        <v>1</v>
      </c>
      <c r="E11" s="67" t="str">
        <f>AC2</f>
        <v>Ο.Σ.Υ.Ο.</v>
      </c>
      <c r="F11" s="67" t="str">
        <f>AC13</f>
        <v>Π.Ο.Ε./ΥΠ.ΠΟ.</v>
      </c>
      <c r="G11" s="49"/>
      <c r="H11" s="50"/>
      <c r="I11" s="71">
        <v>0</v>
      </c>
      <c r="J11" s="72">
        <v>2</v>
      </c>
      <c r="M11" s="31" t="str">
        <f t="shared" si="11"/>
        <v>isopalia</v>
      </c>
      <c r="N11" s="33" t="str">
        <f t="shared" si="12"/>
        <v>isopalia</v>
      </c>
      <c r="O11" s="33" t="str">
        <f t="shared" si="13"/>
        <v>Π.Ο.Ε./ΥΠ.ΠΟ.</v>
      </c>
      <c r="P11" s="34" t="str">
        <f t="shared" si="14"/>
        <v>Ο.Σ.Υ.Ο.</v>
      </c>
      <c r="Q11" s="31" t="str">
        <f t="shared" si="15"/>
        <v>Ο.Σ.Υ.Ο.</v>
      </c>
      <c r="R11" s="33" t="str">
        <f t="shared" si="16"/>
        <v>Π.Ο.Ε./ΥΠ.ΠΟ.</v>
      </c>
      <c r="S11" s="33" t="str">
        <f t="shared" si="17"/>
        <v>Ο.Σ.Υ.Ο.</v>
      </c>
      <c r="T11" s="34" t="str">
        <f t="shared" si="18"/>
        <v>Π.Ο.Ε./ΥΠ.ΠΟ.</v>
      </c>
      <c r="U11" s="31" t="str">
        <f t="shared" si="19"/>
        <v>Ο.Σ.Υ.Ο.</v>
      </c>
      <c r="V11" s="32">
        <f t="shared" si="20"/>
        <v>1</v>
      </c>
      <c r="W11" s="32">
        <f t="shared" si="21"/>
        <v>3</v>
      </c>
      <c r="X11" s="33" t="str">
        <f t="shared" si="22"/>
        <v>Π.Ο.Ε./ΥΠ.ΠΟ.</v>
      </c>
      <c r="Y11" s="33">
        <f t="shared" si="23"/>
        <v>3</v>
      </c>
      <c r="Z11" s="35">
        <f t="shared" si="24"/>
        <v>1</v>
      </c>
      <c r="AB11" s="7">
        <f t="shared" si="6"/>
        <v>1</v>
      </c>
      <c r="AC11" s="73" t="s">
        <v>38</v>
      </c>
      <c r="AD11" s="7">
        <f t="shared" si="0"/>
        <v>22</v>
      </c>
      <c r="AE11" s="7">
        <f t="shared" si="1"/>
        <v>60</v>
      </c>
      <c r="AF11" s="7">
        <f t="shared" si="2"/>
        <v>20</v>
      </c>
      <c r="AG11" s="7">
        <f t="shared" si="7"/>
        <v>0</v>
      </c>
      <c r="AH11" s="7">
        <f t="shared" si="3"/>
        <v>2</v>
      </c>
      <c r="AI11" s="7">
        <f t="shared" si="4"/>
        <v>98</v>
      </c>
      <c r="AJ11" s="7">
        <f t="shared" si="5"/>
        <v>16</v>
      </c>
      <c r="AK11" s="7">
        <f t="shared" si="8"/>
        <v>82</v>
      </c>
      <c r="AL11" s="7">
        <f>+AE11+AK11/10000+AI11/10000000+10/1000000000</f>
        <v>60.008209810000004</v>
      </c>
      <c r="AN11" s="18">
        <v>8</v>
      </c>
      <c r="AO11" s="19" t="str">
        <f t="shared" si="9"/>
        <v>Π.Ο.Ε./ΥΠ.ΠΟ.</v>
      </c>
      <c r="AP11" s="20">
        <f t="shared" si="9"/>
        <v>22</v>
      </c>
      <c r="AQ11" s="39">
        <f t="shared" si="9"/>
        <v>21</v>
      </c>
      <c r="AR11" s="21">
        <f t="shared" si="9"/>
        <v>6</v>
      </c>
      <c r="AS11" s="22">
        <f t="shared" si="9"/>
        <v>3</v>
      </c>
      <c r="AT11" s="23">
        <f t="shared" si="9"/>
        <v>13</v>
      </c>
      <c r="AU11" s="21">
        <f t="shared" si="9"/>
        <v>34</v>
      </c>
      <c r="AV11" s="22">
        <f t="shared" si="9"/>
        <v>60</v>
      </c>
      <c r="AW11" s="23">
        <f t="shared" si="9"/>
        <v>-26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6</v>
      </c>
      <c r="AC12" s="73" t="s">
        <v>56</v>
      </c>
      <c r="AD12" s="7">
        <f t="shared" si="0"/>
        <v>22</v>
      </c>
      <c r="AE12" s="7">
        <f>+AF12*3+AG12+AP29</f>
        <v>32</v>
      </c>
      <c r="AF12" s="7">
        <f t="shared" si="2"/>
        <v>10</v>
      </c>
      <c r="AG12" s="7">
        <f t="shared" si="7"/>
        <v>2</v>
      </c>
      <c r="AH12" s="7">
        <f t="shared" si="3"/>
        <v>10</v>
      </c>
      <c r="AI12" s="7">
        <f t="shared" si="4"/>
        <v>53</v>
      </c>
      <c r="AJ12" s="7">
        <f t="shared" si="5"/>
        <v>54</v>
      </c>
      <c r="AK12" s="7">
        <f t="shared" si="8"/>
        <v>-1</v>
      </c>
      <c r="AL12" s="7">
        <f>+AE12+AK12/10000+AI12/10000000+11/1000000000</f>
        <v>31.999905311000003</v>
      </c>
      <c r="AN12" s="18">
        <v>9</v>
      </c>
      <c r="AO12" s="19" t="str">
        <f t="shared" si="9"/>
        <v>Ο.ΣΥ.Π.Α.</v>
      </c>
      <c r="AP12" s="20">
        <f t="shared" si="9"/>
        <v>22</v>
      </c>
      <c r="AQ12" s="39">
        <f t="shared" si="9"/>
        <v>18</v>
      </c>
      <c r="AR12" s="21">
        <f t="shared" si="9"/>
        <v>5</v>
      </c>
      <c r="AS12" s="22">
        <f t="shared" si="9"/>
        <v>3</v>
      </c>
      <c r="AT12" s="23">
        <f t="shared" si="9"/>
        <v>14</v>
      </c>
      <c r="AU12" s="21">
        <f t="shared" si="9"/>
        <v>34</v>
      </c>
      <c r="AV12" s="22">
        <f t="shared" si="9"/>
        <v>66</v>
      </c>
      <c r="AW12" s="23">
        <f t="shared" si="9"/>
        <v>-32</v>
      </c>
    </row>
    <row r="13" spans="1:49" ht="15" customHeight="1">
      <c r="A13" s="1" t="s">
        <v>60</v>
      </c>
      <c r="B13" s="2"/>
      <c r="C13" s="2"/>
      <c r="D13" s="2"/>
      <c r="E13" s="6"/>
      <c r="F13" s="6"/>
      <c r="G13" s="1" t="s">
        <v>77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8</v>
      </c>
      <c r="AC13" s="73" t="s">
        <v>35</v>
      </c>
      <c r="AD13" s="7">
        <f t="shared" si="0"/>
        <v>22</v>
      </c>
      <c r="AE13" s="7">
        <f t="shared" si="1"/>
        <v>21</v>
      </c>
      <c r="AF13" s="7">
        <f t="shared" si="2"/>
        <v>6</v>
      </c>
      <c r="AG13" s="7">
        <f t="shared" si="7"/>
        <v>3</v>
      </c>
      <c r="AH13" s="7">
        <f t="shared" si="3"/>
        <v>13</v>
      </c>
      <c r="AI13" s="7">
        <f t="shared" si="4"/>
        <v>34</v>
      </c>
      <c r="AJ13" s="7">
        <f t="shared" si="5"/>
        <v>60</v>
      </c>
      <c r="AK13" s="7">
        <f t="shared" si="8"/>
        <v>-26</v>
      </c>
      <c r="AL13" s="7">
        <f>+AE13+AK13/10000+AI13/10000000+12/1000000000</f>
        <v>20.997403412</v>
      </c>
      <c r="AN13" s="18">
        <v>10</v>
      </c>
      <c r="AO13" s="19" t="str">
        <f t="shared" si="9"/>
        <v>ΒΟΥΛΗ ΕΛΛΗΝΩΝ</v>
      </c>
      <c r="AP13" s="20">
        <f t="shared" si="9"/>
        <v>22</v>
      </c>
      <c r="AQ13" s="39">
        <f t="shared" si="9"/>
        <v>14</v>
      </c>
      <c r="AR13" s="21">
        <f t="shared" si="9"/>
        <v>4</v>
      </c>
      <c r="AS13" s="22">
        <f t="shared" si="9"/>
        <v>2</v>
      </c>
      <c r="AT13" s="23">
        <f t="shared" si="9"/>
        <v>16</v>
      </c>
      <c r="AU13" s="21">
        <f t="shared" si="9"/>
        <v>40</v>
      </c>
      <c r="AV13" s="22">
        <f t="shared" si="9"/>
        <v>64</v>
      </c>
      <c r="AW13" s="23">
        <f t="shared" si="9"/>
        <v>-24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Π.Ο.Ε.Δ.Η.Ν.</v>
      </c>
      <c r="AP14" s="20">
        <f t="shared" si="9"/>
        <v>22</v>
      </c>
      <c r="AQ14" s="39">
        <f t="shared" si="9"/>
        <v>13</v>
      </c>
      <c r="AR14" s="21">
        <f t="shared" si="9"/>
        <v>4</v>
      </c>
      <c r="AS14" s="22">
        <f t="shared" si="9"/>
        <v>1</v>
      </c>
      <c r="AT14" s="23">
        <f t="shared" si="9"/>
        <v>17</v>
      </c>
      <c r="AU14" s="21">
        <f t="shared" si="9"/>
        <v>31</v>
      </c>
      <c r="AV14" s="22">
        <f t="shared" si="9"/>
        <v>92</v>
      </c>
      <c r="AW14" s="23">
        <f t="shared" si="9"/>
        <v>-61</v>
      </c>
    </row>
    <row r="15" spans="1:49" ht="15" customHeight="1" thickTop="1">
      <c r="A15" s="41"/>
      <c r="B15" s="42"/>
      <c r="C15" s="43">
        <v>0</v>
      </c>
      <c r="D15" s="43">
        <v>1</v>
      </c>
      <c r="E15" s="66" t="str">
        <f>AC2</f>
        <v>Ο.Σ.Υ.Ο.</v>
      </c>
      <c r="F15" s="66" t="str">
        <f aca="true" t="shared" si="25" ref="F15:F20">AC3</f>
        <v>Δ.Ο.Ε.</v>
      </c>
      <c r="G15" s="47"/>
      <c r="H15" s="48"/>
      <c r="I15" s="69">
        <v>4</v>
      </c>
      <c r="J15" s="70">
        <v>4</v>
      </c>
      <c r="M15" s="31" t="str">
        <f t="shared" si="11"/>
        <v>Δ.Ο.Ε.</v>
      </c>
      <c r="N15" s="33" t="str">
        <f t="shared" si="12"/>
        <v>Ο.Σ.Υ.Ο.</v>
      </c>
      <c r="O15" s="33" t="str">
        <f t="shared" si="13"/>
        <v>isopalia</v>
      </c>
      <c r="P15" s="34" t="str">
        <f t="shared" si="14"/>
        <v>isopalia</v>
      </c>
      <c r="Q15" s="31" t="str">
        <f t="shared" si="15"/>
        <v>Ο.Σ.Υ.Ο.</v>
      </c>
      <c r="R15" s="33" t="str">
        <f t="shared" si="16"/>
        <v>Δ.Ο.Ε.</v>
      </c>
      <c r="S15" s="33" t="str">
        <f t="shared" si="17"/>
        <v>Ο.Σ.Υ.Ο.</v>
      </c>
      <c r="T15" s="34" t="str">
        <f t="shared" si="18"/>
        <v>Δ.Ο.Ε.</v>
      </c>
      <c r="U15" s="31" t="str">
        <f t="shared" si="19"/>
        <v>Ο.Σ.Υ.Ο.</v>
      </c>
      <c r="V15" s="32">
        <f t="shared" si="20"/>
        <v>4</v>
      </c>
      <c r="W15" s="32">
        <f t="shared" si="21"/>
        <v>5</v>
      </c>
      <c r="X15" s="33" t="str">
        <f t="shared" si="22"/>
        <v>Δ.Ο.Ε.</v>
      </c>
      <c r="Y15" s="33">
        <f t="shared" si="23"/>
        <v>5</v>
      </c>
      <c r="Z15" s="35">
        <f t="shared" si="24"/>
        <v>4</v>
      </c>
      <c r="AN15" s="18">
        <v>12</v>
      </c>
      <c r="AO15" s="19" t="str">
        <f t="shared" si="9"/>
        <v>ΥΠ. ΓΕΩΡΓΙΑΣ</v>
      </c>
      <c r="AP15" s="20">
        <f t="shared" si="9"/>
        <v>22</v>
      </c>
      <c r="AQ15" s="39">
        <f t="shared" si="9"/>
        <v>8</v>
      </c>
      <c r="AR15" s="21">
        <f t="shared" si="9"/>
        <v>2</v>
      </c>
      <c r="AS15" s="22">
        <f t="shared" si="9"/>
        <v>2</v>
      </c>
      <c r="AT15" s="23">
        <f t="shared" si="9"/>
        <v>18</v>
      </c>
      <c r="AU15" s="21">
        <f t="shared" si="9"/>
        <v>28</v>
      </c>
      <c r="AV15" s="22">
        <f t="shared" si="9"/>
        <v>89</v>
      </c>
      <c r="AW15" s="23">
        <f t="shared" si="9"/>
        <v>-61</v>
      </c>
    </row>
    <row r="16" spans="1:49" ht="15" customHeight="1" thickBot="1">
      <c r="A16" s="44"/>
      <c r="B16" s="45"/>
      <c r="C16" s="46">
        <v>5</v>
      </c>
      <c r="D16" s="46">
        <v>1</v>
      </c>
      <c r="E16" s="67" t="str">
        <f>AC12</f>
        <v>ΠΥΡΟΣΒΕΣΤΙΚΗ ΥΠΗΡΕΣΙΑ</v>
      </c>
      <c r="F16" s="67" t="str">
        <f t="shared" si="25"/>
        <v>ΒΟΥΛΗ ΕΛΛΗΝΩΝ</v>
      </c>
      <c r="G16" s="49"/>
      <c r="H16" s="50"/>
      <c r="I16" s="71">
        <v>4</v>
      </c>
      <c r="J16" s="72">
        <v>3</v>
      </c>
      <c r="K16" s="37"/>
      <c r="M16" s="31" t="str">
        <f t="shared" si="11"/>
        <v>ΠΥΡΟΣΒΕΣΤΙΚΗ ΥΠΗΡΕΣΙΑ</v>
      </c>
      <c r="N16" s="33" t="str">
        <f t="shared" si="12"/>
        <v>ΒΟΥΛΗ ΕΛΛΗΝΩΝ</v>
      </c>
      <c r="O16" s="33" t="str">
        <f t="shared" si="13"/>
        <v>ΠΥΡΟΣΒΕΣΤΙΚΗ ΥΠΗΡΕΣΙΑ</v>
      </c>
      <c r="P16" s="34" t="str">
        <f t="shared" si="14"/>
        <v>ΒΟΥΛΗ ΕΛΛΗΝΩΝ</v>
      </c>
      <c r="Q16" s="31" t="str">
        <f t="shared" si="15"/>
        <v>ΠΥΡΟΣΒΕΣΤΙΚΗ ΥΠΗΡΕΣΙΑ</v>
      </c>
      <c r="R16" s="33" t="str">
        <f t="shared" si="16"/>
        <v>ΒΟΥΛΗ ΕΛΛΗΝΩΝ</v>
      </c>
      <c r="S16" s="33" t="str">
        <f t="shared" si="17"/>
        <v>ΠΥΡΟΣΒΕΣΤΙΚΗ ΥΠΗΡΕΣΙΑ</v>
      </c>
      <c r="T16" s="34" t="str">
        <f t="shared" si="18"/>
        <v>ΒΟΥΛΗ ΕΛΛΗΝΩΝ</v>
      </c>
      <c r="U16" s="31" t="str">
        <f t="shared" si="19"/>
        <v>ΠΥΡΟΣΒΕΣΤΙΚΗ ΥΠΗΡΕΣΙΑ</v>
      </c>
      <c r="V16" s="32">
        <f t="shared" si="20"/>
        <v>9</v>
      </c>
      <c r="W16" s="32">
        <f t="shared" si="21"/>
        <v>4</v>
      </c>
      <c r="X16" s="33" t="str">
        <f t="shared" si="22"/>
        <v>ΒΟΥΛΗ ΕΛΛΗΝΩΝ</v>
      </c>
      <c r="Y16" s="33">
        <f t="shared" si="23"/>
        <v>4</v>
      </c>
      <c r="Z16" s="35">
        <f t="shared" si="24"/>
        <v>9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8</v>
      </c>
      <c r="D17" s="46">
        <v>1</v>
      </c>
      <c r="E17" s="67" t="str">
        <f>AC11</f>
        <v>Π.Ο.Ε./Υ.ΕΘ.Α.</v>
      </c>
      <c r="F17" s="67" t="str">
        <f t="shared" si="25"/>
        <v>Π.Ο.Ε.Δ.Η.Ν.</v>
      </c>
      <c r="G17" s="49"/>
      <c r="H17" s="50"/>
      <c r="I17" s="71">
        <v>8</v>
      </c>
      <c r="J17" s="72">
        <v>1</v>
      </c>
      <c r="K17" s="37"/>
      <c r="L17" s="37"/>
      <c r="M17" s="31" t="str">
        <f t="shared" si="11"/>
        <v>Π.Ο.Ε./Υ.ΕΘ.Α.</v>
      </c>
      <c r="N17" s="33" t="str">
        <f t="shared" si="12"/>
        <v>Π.Ο.Ε.Δ.Η.Ν.</v>
      </c>
      <c r="O17" s="33" t="str">
        <f t="shared" si="13"/>
        <v>Π.Ο.Ε./Υ.ΕΘ.Α.</v>
      </c>
      <c r="P17" s="34" t="str">
        <f t="shared" si="14"/>
        <v>Π.Ο.Ε.Δ.Η.Ν.</v>
      </c>
      <c r="Q17" s="31" t="str">
        <f t="shared" si="15"/>
        <v>Π.Ο.Ε./Υ.ΕΘ.Α.</v>
      </c>
      <c r="R17" s="33" t="str">
        <f t="shared" si="16"/>
        <v>Π.Ο.Ε.Δ.Η.Ν.</v>
      </c>
      <c r="S17" s="33" t="str">
        <f t="shared" si="17"/>
        <v>Π.Ο.Ε./Υ.ΕΘ.Α.</v>
      </c>
      <c r="T17" s="34" t="str">
        <f t="shared" si="18"/>
        <v>Π.Ο.Ε.Δ.Η.Ν.</v>
      </c>
      <c r="U17" s="31" t="str">
        <f t="shared" si="19"/>
        <v>Π.Ο.Ε./Υ.ΕΘ.Α.</v>
      </c>
      <c r="V17" s="32">
        <f t="shared" si="20"/>
        <v>16</v>
      </c>
      <c r="W17" s="32">
        <f t="shared" si="21"/>
        <v>2</v>
      </c>
      <c r="X17" s="33" t="str">
        <f t="shared" si="22"/>
        <v>Π.Ο.Ε.Δ.Η.Ν.</v>
      </c>
      <c r="Y17" s="33">
        <f t="shared" si="23"/>
        <v>2</v>
      </c>
      <c r="Z17" s="35">
        <f t="shared" si="24"/>
        <v>16</v>
      </c>
      <c r="AN17" s="32"/>
      <c r="AP17" s="40" t="s">
        <v>26</v>
      </c>
    </row>
    <row r="18" spans="1:42" ht="15" customHeight="1" thickBot="1">
      <c r="A18" s="44"/>
      <c r="B18" s="45"/>
      <c r="C18" s="46">
        <v>4</v>
      </c>
      <c r="D18" s="46">
        <v>1</v>
      </c>
      <c r="E18" s="67" t="str">
        <f>AC10</f>
        <v>Π.Ο.Ε./Δ.Ο.Υ.</v>
      </c>
      <c r="F18" s="67" t="str">
        <f t="shared" si="25"/>
        <v>ΥΠ. ΓΕΩΡΓΙΑΣ</v>
      </c>
      <c r="G18" s="49"/>
      <c r="H18" s="50"/>
      <c r="I18" s="71">
        <v>4</v>
      </c>
      <c r="J18" s="72">
        <v>2</v>
      </c>
      <c r="M18" s="31" t="str">
        <f t="shared" si="11"/>
        <v>Π.Ο.Ε./Δ.Ο.Υ.</v>
      </c>
      <c r="N18" s="33" t="str">
        <f t="shared" si="12"/>
        <v>ΥΠ. ΓΕΩΡΓΙΑΣ</v>
      </c>
      <c r="O18" s="33" t="str">
        <f t="shared" si="13"/>
        <v>Π.Ο.Ε./Δ.Ο.Υ.</v>
      </c>
      <c r="P18" s="34" t="str">
        <f t="shared" si="14"/>
        <v>ΥΠ. ΓΕΩΡΓΙΑΣ</v>
      </c>
      <c r="Q18" s="31" t="str">
        <f t="shared" si="15"/>
        <v>Π.Ο.Ε./Δ.Ο.Υ.</v>
      </c>
      <c r="R18" s="33" t="str">
        <f t="shared" si="16"/>
        <v>ΥΠ. ΓΕΩΡΓΙΑΣ</v>
      </c>
      <c r="S18" s="33" t="str">
        <f t="shared" si="17"/>
        <v>Π.Ο.Ε./Δ.Ο.Υ.</v>
      </c>
      <c r="T18" s="34" t="str">
        <f t="shared" si="18"/>
        <v>ΥΠ. ΓΕΩΡΓΙΑΣ</v>
      </c>
      <c r="U18" s="31" t="str">
        <f t="shared" si="19"/>
        <v>Π.Ο.Ε./Δ.Ο.Υ.</v>
      </c>
      <c r="V18" s="32">
        <f t="shared" si="20"/>
        <v>8</v>
      </c>
      <c r="W18" s="32">
        <f t="shared" si="21"/>
        <v>3</v>
      </c>
      <c r="X18" s="33" t="str">
        <f t="shared" si="22"/>
        <v>ΥΠ. ΓΕΩΡΓΙΑΣ</v>
      </c>
      <c r="Y18" s="33">
        <f t="shared" si="23"/>
        <v>3</v>
      </c>
      <c r="Z18" s="35">
        <f t="shared" si="24"/>
        <v>8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3</v>
      </c>
      <c r="D19" s="46">
        <v>1</v>
      </c>
      <c r="E19" s="67" t="str">
        <f>AC9</f>
        <v>ΔΗΜΟΣ ΑΘΗΝΑΙΩΝ</v>
      </c>
      <c r="F19" s="67" t="str">
        <f t="shared" si="25"/>
        <v>Ο.ΣΥ.Π.Α.</v>
      </c>
      <c r="G19" s="49"/>
      <c r="H19" s="50"/>
      <c r="I19" s="71">
        <v>4</v>
      </c>
      <c r="J19" s="72">
        <v>2</v>
      </c>
      <c r="K19" s="37"/>
      <c r="M19" s="31" t="str">
        <f t="shared" si="11"/>
        <v>ΔΗΜΟΣ ΑΘΗΝΑΙΩΝ</v>
      </c>
      <c r="N19" s="33" t="str">
        <f t="shared" si="12"/>
        <v>Ο.ΣΥ.Π.Α.</v>
      </c>
      <c r="O19" s="33" t="str">
        <f t="shared" si="13"/>
        <v>ΔΗΜΟΣ ΑΘΗΝΑΙΩΝ</v>
      </c>
      <c r="P19" s="34" t="str">
        <f t="shared" si="14"/>
        <v>Ο.ΣΥ.Π.Α.</v>
      </c>
      <c r="Q19" s="31" t="str">
        <f t="shared" si="15"/>
        <v>ΔΗΜΟΣ ΑΘΗΝΑΙΩΝ</v>
      </c>
      <c r="R19" s="33" t="str">
        <f t="shared" si="16"/>
        <v>Ο.ΣΥ.Π.Α.</v>
      </c>
      <c r="S19" s="33" t="str">
        <f t="shared" si="17"/>
        <v>ΔΗΜΟΣ ΑΘΗΝΑΙΩΝ</v>
      </c>
      <c r="T19" s="34" t="str">
        <f t="shared" si="18"/>
        <v>Ο.ΣΥ.Π.Α.</v>
      </c>
      <c r="U19" s="31" t="str">
        <f t="shared" si="19"/>
        <v>ΔΗΜΟΣ ΑΘΗΝΑΙΩΝ</v>
      </c>
      <c r="V19" s="32">
        <f t="shared" si="20"/>
        <v>7</v>
      </c>
      <c r="W19" s="32">
        <f t="shared" si="21"/>
        <v>3</v>
      </c>
      <c r="X19" s="33" t="str">
        <f t="shared" si="22"/>
        <v>Ο.ΣΥ.Π.Α.</v>
      </c>
      <c r="Y19" s="33">
        <f t="shared" si="23"/>
        <v>3</v>
      </c>
      <c r="Z19" s="35">
        <f t="shared" si="24"/>
        <v>7</v>
      </c>
      <c r="AN19" s="32"/>
      <c r="AO19" s="52" t="str">
        <f aca="true" t="shared" si="26" ref="AO19:AO30">+AC2</f>
        <v>Ο.Σ.Υ.Ο.</v>
      </c>
      <c r="AP19" s="53"/>
    </row>
    <row r="20" spans="1:42" ht="15" customHeight="1">
      <c r="A20" s="44"/>
      <c r="B20" s="45"/>
      <c r="C20" s="46">
        <v>0</v>
      </c>
      <c r="D20" s="46">
        <v>6</v>
      </c>
      <c r="E20" s="67" t="str">
        <f>AC13</f>
        <v>Π.Ο.Ε./ΥΠ.ΠΟ.</v>
      </c>
      <c r="F20" s="67" t="str">
        <f t="shared" si="25"/>
        <v>ΥΠ. ΕΣΩΤΕΡΙΚΩΝ</v>
      </c>
      <c r="G20" s="49"/>
      <c r="H20" s="50"/>
      <c r="I20" s="71">
        <v>1</v>
      </c>
      <c r="J20" s="72">
        <v>5</v>
      </c>
      <c r="M20" s="31" t="str">
        <f t="shared" si="11"/>
        <v>ΥΠ. ΕΣΩΤΕΡΙΚΩΝ</v>
      </c>
      <c r="N20" s="33" t="str">
        <f t="shared" si="12"/>
        <v>Π.Ο.Ε./ΥΠ.ΠΟ.</v>
      </c>
      <c r="O20" s="33" t="str">
        <f t="shared" si="13"/>
        <v>ΥΠ. ΕΣΩΤΕΡΙΚΩΝ</v>
      </c>
      <c r="P20" s="34" t="str">
        <f t="shared" si="14"/>
        <v>Π.Ο.Ε./ΥΠ.ΠΟ.</v>
      </c>
      <c r="Q20" s="31" t="str">
        <f t="shared" si="15"/>
        <v>Π.Ο.Ε./ΥΠ.ΠΟ.</v>
      </c>
      <c r="R20" s="33" t="str">
        <f t="shared" si="16"/>
        <v>ΥΠ. ΕΣΩΤΕΡΙΚΩΝ</v>
      </c>
      <c r="S20" s="33" t="str">
        <f t="shared" si="17"/>
        <v>Π.Ο.Ε./ΥΠ.ΠΟ.</v>
      </c>
      <c r="T20" s="34" t="str">
        <f t="shared" si="18"/>
        <v>ΥΠ. ΕΣΩΤΕΡΙΚΩΝ</v>
      </c>
      <c r="U20" s="31" t="str">
        <f t="shared" si="19"/>
        <v>Π.Ο.Ε./ΥΠ.ΠΟ.</v>
      </c>
      <c r="V20" s="32">
        <f t="shared" si="20"/>
        <v>1</v>
      </c>
      <c r="W20" s="32">
        <f t="shared" si="21"/>
        <v>11</v>
      </c>
      <c r="X20" s="33" t="str">
        <f t="shared" si="22"/>
        <v>ΥΠ. ΕΣΩΤΕΡΙΚΩΝ</v>
      </c>
      <c r="Y20" s="33">
        <f t="shared" si="23"/>
        <v>11</v>
      </c>
      <c r="Z20" s="35">
        <f t="shared" si="24"/>
        <v>1</v>
      </c>
      <c r="AN20" s="32"/>
      <c r="AO20" s="54" t="str">
        <f>+AC3</f>
        <v>Δ.Ο.Ε.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ΒΟΥΛΗ ΕΛΛΗΝΩΝ</v>
      </c>
      <c r="AP21" s="55"/>
    </row>
    <row r="22" spans="1:42" ht="15" customHeight="1">
      <c r="A22" s="1" t="s">
        <v>62</v>
      </c>
      <c r="B22" s="2"/>
      <c r="C22" s="2"/>
      <c r="D22" s="2"/>
      <c r="E22" s="6"/>
      <c r="F22" s="6"/>
      <c r="G22" s="1" t="s">
        <v>76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Π.Ο.Ε.Δ.Η.Ν.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ΥΠ. ΓΕΩΡΓΙΑΣ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ΒΟΥΛΗ ΕΛΛΗΝΩΝ</v>
      </c>
      <c r="F24" s="66" t="str">
        <f>AC2</f>
        <v>Ο.Σ.Υ.Ο.</v>
      </c>
      <c r="G24" s="47"/>
      <c r="H24" s="48"/>
      <c r="I24" s="69">
        <v>3</v>
      </c>
      <c r="J24" s="70">
        <v>4</v>
      </c>
      <c r="M24" s="31" t="str">
        <f t="shared" si="11"/>
        <v>Ο.Σ.Υ.Ο.</v>
      </c>
      <c r="N24" s="33" t="str">
        <f t="shared" si="12"/>
        <v>ΒΟΥΛΗ ΕΛΛΗΝΩΝ</v>
      </c>
      <c r="O24" s="33" t="str">
        <f t="shared" si="13"/>
        <v>Ο.Σ.Υ.Ο.</v>
      </c>
      <c r="P24" s="34" t="str">
        <f t="shared" si="14"/>
        <v>ΒΟΥΛΗ ΕΛΛΗΝΩΝ</v>
      </c>
      <c r="Q24" s="31" t="str">
        <f t="shared" si="15"/>
        <v>ΒΟΥΛΗ ΕΛΛΗΝΩΝ</v>
      </c>
      <c r="R24" s="33" t="str">
        <f t="shared" si="16"/>
        <v>Ο.Σ.Υ.Ο.</v>
      </c>
      <c r="S24" s="33" t="str">
        <f t="shared" si="17"/>
        <v>ΒΟΥΛΗ ΕΛΛΗΝΩΝ</v>
      </c>
      <c r="T24" s="34" t="str">
        <f t="shared" si="18"/>
        <v>Ο.Σ.Υ.Ο.</v>
      </c>
      <c r="U24" s="31" t="str">
        <f t="shared" si="19"/>
        <v>ΒΟΥΛΗ ΕΛΛΗΝΩΝ</v>
      </c>
      <c r="V24" s="32">
        <f t="shared" si="20"/>
        <v>4</v>
      </c>
      <c r="W24" s="32">
        <f t="shared" si="21"/>
        <v>8</v>
      </c>
      <c r="X24" s="33" t="str">
        <f t="shared" si="22"/>
        <v>Ο.Σ.Υ.Ο.</v>
      </c>
      <c r="Y24" s="33">
        <f t="shared" si="23"/>
        <v>8</v>
      </c>
      <c r="Z24" s="35">
        <f t="shared" si="24"/>
        <v>4</v>
      </c>
      <c r="AN24" s="32"/>
      <c r="AO24" s="54" t="str">
        <f t="shared" si="26"/>
        <v>Ο.ΣΥ.Π.Α.</v>
      </c>
      <c r="AP24" s="55"/>
    </row>
    <row r="25" spans="1:42" ht="15" customHeight="1">
      <c r="A25" s="44"/>
      <c r="B25" s="45"/>
      <c r="C25" s="46">
        <v>2</v>
      </c>
      <c r="D25" s="46">
        <v>5</v>
      </c>
      <c r="E25" s="67" t="str">
        <f>AC5</f>
        <v>Π.Ο.Ε.Δ.Η.Ν.</v>
      </c>
      <c r="F25" s="67" t="str">
        <f>AC12</f>
        <v>ΠΥΡΟΣΒΕΣΤΙΚΗ ΥΠΗΡΕΣΙΑ</v>
      </c>
      <c r="G25" s="49"/>
      <c r="H25" s="50"/>
      <c r="I25" s="71">
        <v>2</v>
      </c>
      <c r="J25" s="72">
        <v>6</v>
      </c>
      <c r="M25" s="31" t="str">
        <f t="shared" si="11"/>
        <v>ΠΥΡΟΣΒΕΣΤΙΚΗ ΥΠΗΡΕΣΙΑ</v>
      </c>
      <c r="N25" s="33" t="str">
        <f t="shared" si="12"/>
        <v>Π.Ο.Ε.Δ.Η.Ν.</v>
      </c>
      <c r="O25" s="33" t="str">
        <f t="shared" si="13"/>
        <v>ΠΥΡΟΣΒΕΣΤΙΚΗ ΥΠΗΡΕΣΙΑ</v>
      </c>
      <c r="P25" s="34" t="str">
        <f t="shared" si="14"/>
        <v>Π.Ο.Ε.Δ.Η.Ν.</v>
      </c>
      <c r="Q25" s="31" t="str">
        <f t="shared" si="15"/>
        <v>Π.Ο.Ε.Δ.Η.Ν.</v>
      </c>
      <c r="R25" s="33" t="str">
        <f t="shared" si="16"/>
        <v>ΠΥΡΟΣΒΕΣΤΙΚΗ ΥΠΗΡΕΣΙΑ</v>
      </c>
      <c r="S25" s="33" t="str">
        <f t="shared" si="17"/>
        <v>Π.Ο.Ε.Δ.Η.Ν.</v>
      </c>
      <c r="T25" s="34" t="str">
        <f t="shared" si="18"/>
        <v>ΠΥΡΟΣΒΕΣΤΙΚΗ ΥΠΗΡΕΣΙΑ</v>
      </c>
      <c r="U25" s="31" t="str">
        <f t="shared" si="19"/>
        <v>Π.Ο.Ε.Δ.Η.Ν.</v>
      </c>
      <c r="V25" s="32">
        <f t="shared" si="20"/>
        <v>4</v>
      </c>
      <c r="W25" s="32">
        <f t="shared" si="21"/>
        <v>11</v>
      </c>
      <c r="X25" s="33" t="str">
        <f t="shared" si="22"/>
        <v>ΠΥΡΟΣΒΕΣΤΙΚΗ ΥΠΗΡΕΣΙΑ</v>
      </c>
      <c r="Y25" s="33">
        <f t="shared" si="23"/>
        <v>11</v>
      </c>
      <c r="Z25" s="35">
        <f t="shared" si="24"/>
        <v>4</v>
      </c>
      <c r="AN25" s="32"/>
      <c r="AO25" s="54" t="str">
        <f t="shared" si="26"/>
        <v>ΥΠ. ΕΣΩΤΕΡΙΚΩΝ</v>
      </c>
      <c r="AP25" s="55"/>
    </row>
    <row r="26" spans="1:42" ht="15" customHeight="1">
      <c r="A26" s="44"/>
      <c r="B26" s="45"/>
      <c r="C26" s="46">
        <v>0</v>
      </c>
      <c r="D26" s="46">
        <v>6</v>
      </c>
      <c r="E26" s="67" t="str">
        <f>AC6</f>
        <v>ΥΠ. ΓΕΩΡΓΙΑΣ</v>
      </c>
      <c r="F26" s="67" t="str">
        <f>AC11</f>
        <v>Π.Ο.Ε./Υ.ΕΘ.Α.</v>
      </c>
      <c r="G26" s="49"/>
      <c r="H26" s="50"/>
      <c r="I26" s="71">
        <v>1</v>
      </c>
      <c r="J26" s="72">
        <v>9</v>
      </c>
      <c r="M26" s="31" t="str">
        <f t="shared" si="11"/>
        <v>Π.Ο.Ε./Υ.ΕΘ.Α.</v>
      </c>
      <c r="N26" s="33" t="str">
        <f t="shared" si="12"/>
        <v>ΥΠ. ΓΕΩΡΓΙΑΣ</v>
      </c>
      <c r="O26" s="33" t="str">
        <f t="shared" si="13"/>
        <v>Π.Ο.Ε./Υ.ΕΘ.Α.</v>
      </c>
      <c r="P26" s="34" t="str">
        <f t="shared" si="14"/>
        <v>ΥΠ. ΓΕΩΡΓΙΑΣ</v>
      </c>
      <c r="Q26" s="31" t="str">
        <f t="shared" si="15"/>
        <v>ΥΠ. ΓΕΩΡΓΙΑΣ</v>
      </c>
      <c r="R26" s="33" t="str">
        <f t="shared" si="16"/>
        <v>Π.Ο.Ε./Υ.ΕΘ.Α.</v>
      </c>
      <c r="S26" s="33" t="str">
        <f t="shared" si="17"/>
        <v>ΥΠ. ΓΕΩΡΓΙΑΣ</v>
      </c>
      <c r="T26" s="34" t="str">
        <f t="shared" si="18"/>
        <v>Π.Ο.Ε./Υ.ΕΘ.Α.</v>
      </c>
      <c r="U26" s="31" t="str">
        <f t="shared" si="19"/>
        <v>ΥΠ. ΓΕΩΡΓΙΑΣ</v>
      </c>
      <c r="V26" s="32">
        <f t="shared" si="20"/>
        <v>1</v>
      </c>
      <c r="W26" s="32">
        <f t="shared" si="21"/>
        <v>15</v>
      </c>
      <c r="X26" s="33" t="str">
        <f t="shared" si="22"/>
        <v>Π.Ο.Ε./Υ.ΕΘ.Α.</v>
      </c>
      <c r="Y26" s="33">
        <f t="shared" si="23"/>
        <v>15</v>
      </c>
      <c r="Z26" s="35">
        <f t="shared" si="24"/>
        <v>1</v>
      </c>
      <c r="AN26" s="32"/>
      <c r="AO26" s="54" t="str">
        <f t="shared" si="26"/>
        <v>ΔΗΜΟΣ ΑΘΗΝΑΙΩΝ</v>
      </c>
      <c r="AP26" s="55"/>
    </row>
    <row r="27" spans="1:42" ht="15" customHeight="1">
      <c r="A27" s="44"/>
      <c r="B27" s="45"/>
      <c r="C27" s="46">
        <v>1</v>
      </c>
      <c r="D27" s="46">
        <v>4</v>
      </c>
      <c r="E27" s="67" t="str">
        <f>AC7</f>
        <v>Ο.ΣΥ.Π.Α.</v>
      </c>
      <c r="F27" s="67" t="str">
        <f>AC10</f>
        <v>Π.Ο.Ε./Δ.Ο.Υ.</v>
      </c>
      <c r="G27" s="49"/>
      <c r="H27" s="50"/>
      <c r="I27" s="71">
        <v>0</v>
      </c>
      <c r="J27" s="72">
        <v>3</v>
      </c>
      <c r="M27" s="31" t="str">
        <f t="shared" si="11"/>
        <v>Π.Ο.Ε./Δ.Ο.Υ.</v>
      </c>
      <c r="N27" s="33" t="str">
        <f t="shared" si="12"/>
        <v>Ο.ΣΥ.Π.Α.</v>
      </c>
      <c r="O27" s="33" t="str">
        <f t="shared" si="13"/>
        <v>Π.Ο.Ε./Δ.Ο.Υ.</v>
      </c>
      <c r="P27" s="34" t="str">
        <f t="shared" si="14"/>
        <v>Ο.ΣΥ.Π.Α.</v>
      </c>
      <c r="Q27" s="31" t="str">
        <f t="shared" si="15"/>
        <v>Ο.ΣΥ.Π.Α.</v>
      </c>
      <c r="R27" s="33" t="str">
        <f t="shared" si="16"/>
        <v>Π.Ο.Ε./Δ.Ο.Υ.</v>
      </c>
      <c r="S27" s="33" t="str">
        <f t="shared" si="17"/>
        <v>Ο.ΣΥ.Π.Α.</v>
      </c>
      <c r="T27" s="34" t="str">
        <f t="shared" si="18"/>
        <v>Π.Ο.Ε./Δ.Ο.Υ.</v>
      </c>
      <c r="U27" s="31" t="str">
        <f t="shared" si="19"/>
        <v>Ο.ΣΥ.Π.Α.</v>
      </c>
      <c r="V27" s="32">
        <f t="shared" si="20"/>
        <v>1</v>
      </c>
      <c r="W27" s="32">
        <f t="shared" si="21"/>
        <v>7</v>
      </c>
      <c r="X27" s="33" t="str">
        <f t="shared" si="22"/>
        <v>Π.Ο.Ε./Δ.Ο.Υ.</v>
      </c>
      <c r="Y27" s="33">
        <f t="shared" si="23"/>
        <v>7</v>
      </c>
      <c r="Z27" s="35">
        <f t="shared" si="24"/>
        <v>1</v>
      </c>
      <c r="AN27" s="32"/>
      <c r="AO27" s="54" t="str">
        <f t="shared" si="26"/>
        <v>Π.Ο.Ε./Δ.Ο.Υ.</v>
      </c>
      <c r="AP27" s="55"/>
    </row>
    <row r="28" spans="1:42" ht="15" customHeight="1">
      <c r="A28" s="44"/>
      <c r="B28" s="45"/>
      <c r="C28" s="46">
        <v>2</v>
      </c>
      <c r="D28" s="46">
        <v>6</v>
      </c>
      <c r="E28" s="67" t="str">
        <f>AC8</f>
        <v>ΥΠ. ΕΣΩΤΕΡΙΚΩΝ</v>
      </c>
      <c r="F28" s="67" t="str">
        <f>AC9</f>
        <v>ΔΗΜΟΣ ΑΘΗΝΑΙΩΝ</v>
      </c>
      <c r="G28" s="49"/>
      <c r="H28" s="50"/>
      <c r="I28" s="71">
        <v>1</v>
      </c>
      <c r="J28" s="72">
        <v>1</v>
      </c>
      <c r="M28" s="31" t="str">
        <f t="shared" si="11"/>
        <v>ΔΗΜΟΣ ΑΘΗΝΑΙΩΝ</v>
      </c>
      <c r="N28" s="33" t="str">
        <f t="shared" si="12"/>
        <v>ΥΠ. ΕΣΩΤΕΡΙΚΩΝ</v>
      </c>
      <c r="O28" s="33" t="str">
        <f t="shared" si="13"/>
        <v>isopalia</v>
      </c>
      <c r="P28" s="34" t="str">
        <f t="shared" si="14"/>
        <v>isopalia</v>
      </c>
      <c r="Q28" s="31" t="str">
        <f t="shared" si="15"/>
        <v>ΥΠ. ΕΣΩΤΕΡΙΚΩΝ</v>
      </c>
      <c r="R28" s="33" t="str">
        <f t="shared" si="16"/>
        <v>ΔΗΜΟΣ ΑΘΗΝΑΙΩΝ</v>
      </c>
      <c r="S28" s="33" t="str">
        <f t="shared" si="17"/>
        <v>ΥΠ. ΕΣΩΤΕΡΙΚΩΝ</v>
      </c>
      <c r="T28" s="34" t="str">
        <f t="shared" si="18"/>
        <v>ΔΗΜΟΣ ΑΘΗΝΑΙΩΝ</v>
      </c>
      <c r="U28" s="31" t="str">
        <f t="shared" si="19"/>
        <v>ΥΠ. ΕΣΩΤΕΡΙΚΩΝ</v>
      </c>
      <c r="V28" s="32">
        <f t="shared" si="20"/>
        <v>3</v>
      </c>
      <c r="W28" s="32">
        <f t="shared" si="21"/>
        <v>7</v>
      </c>
      <c r="X28" s="33" t="str">
        <f t="shared" si="22"/>
        <v>ΔΗΜΟΣ ΑΘΗΝΑΙΩΝ</v>
      </c>
      <c r="Y28" s="33">
        <f t="shared" si="23"/>
        <v>7</v>
      </c>
      <c r="Z28" s="35">
        <f t="shared" si="24"/>
        <v>3</v>
      </c>
      <c r="AN28" s="32"/>
      <c r="AO28" s="54" t="str">
        <f t="shared" si="26"/>
        <v>Π.Ο.Ε./Υ.ΕΘ.Α.</v>
      </c>
      <c r="AP28" s="55"/>
    </row>
    <row r="29" spans="1:42" ht="15" customHeight="1">
      <c r="A29" s="44"/>
      <c r="B29" s="45"/>
      <c r="C29" s="46">
        <v>3</v>
      </c>
      <c r="D29" s="46">
        <v>0</v>
      </c>
      <c r="E29" s="67" t="str">
        <f>AC3</f>
        <v>Δ.Ο.Ε.</v>
      </c>
      <c r="F29" s="67" t="str">
        <f>AC13</f>
        <v>Π.Ο.Ε./ΥΠ.ΠΟ.</v>
      </c>
      <c r="G29" s="49"/>
      <c r="H29" s="50"/>
      <c r="I29" s="71">
        <v>5</v>
      </c>
      <c r="J29" s="72">
        <v>3</v>
      </c>
      <c r="M29" s="31" t="str">
        <f t="shared" si="11"/>
        <v>Δ.Ο.Ε.</v>
      </c>
      <c r="N29" s="33" t="str">
        <f t="shared" si="12"/>
        <v>Π.Ο.Ε./ΥΠ.ΠΟ.</v>
      </c>
      <c r="O29" s="33" t="str">
        <f t="shared" si="13"/>
        <v>Δ.Ο.Ε.</v>
      </c>
      <c r="P29" s="34" t="str">
        <f t="shared" si="14"/>
        <v>Π.Ο.Ε./ΥΠ.ΠΟ.</v>
      </c>
      <c r="Q29" s="31" t="str">
        <f t="shared" si="15"/>
        <v>Δ.Ο.Ε.</v>
      </c>
      <c r="R29" s="33" t="str">
        <f t="shared" si="16"/>
        <v>Π.Ο.Ε./ΥΠ.ΠΟ.</v>
      </c>
      <c r="S29" s="33" t="str">
        <f t="shared" si="17"/>
        <v>Δ.Ο.Ε.</v>
      </c>
      <c r="T29" s="34" t="str">
        <f t="shared" si="18"/>
        <v>Π.Ο.Ε./ΥΠ.ΠΟ.</v>
      </c>
      <c r="U29" s="31" t="str">
        <f t="shared" si="19"/>
        <v>Δ.Ο.Ε.</v>
      </c>
      <c r="V29" s="32">
        <f t="shared" si="20"/>
        <v>8</v>
      </c>
      <c r="W29" s="32">
        <f t="shared" si="21"/>
        <v>3</v>
      </c>
      <c r="X29" s="33" t="str">
        <f t="shared" si="22"/>
        <v>Π.Ο.Ε./ΥΠ.ΠΟ.</v>
      </c>
      <c r="Y29" s="33">
        <f t="shared" si="23"/>
        <v>3</v>
      </c>
      <c r="Z29" s="35">
        <f t="shared" si="24"/>
        <v>8</v>
      </c>
      <c r="AN29" s="32"/>
      <c r="AO29" s="54" t="str">
        <f>+AC12</f>
        <v>ΠΥΡΟΣΒΕΣΤΙΚΗ ΥΠΗΡΕΣΙΑ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Π.Ο.Ε./ΥΠ.ΠΟ.</v>
      </c>
      <c r="AP30" s="55"/>
    </row>
    <row r="31" spans="1:42" ht="15" customHeight="1">
      <c r="A31" s="1" t="s">
        <v>63</v>
      </c>
      <c r="B31" s="2"/>
      <c r="C31" s="2"/>
      <c r="D31" s="2"/>
      <c r="E31" s="6"/>
      <c r="F31" s="6"/>
      <c r="G31" s="1" t="s">
        <v>75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6</v>
      </c>
      <c r="D33" s="43">
        <v>2</v>
      </c>
      <c r="E33" s="66" t="str">
        <f>AC2</f>
        <v>Ο.Σ.Υ.Ο.</v>
      </c>
      <c r="F33" s="66" t="str">
        <f>AC5</f>
        <v>Π.Ο.Ε.Δ.Η.Ν.</v>
      </c>
      <c r="G33" s="47"/>
      <c r="H33" s="48"/>
      <c r="I33" s="69">
        <v>3</v>
      </c>
      <c r="J33" s="70">
        <v>0</v>
      </c>
      <c r="M33" s="31" t="str">
        <f t="shared" si="11"/>
        <v>Ο.Σ.Υ.Ο.</v>
      </c>
      <c r="N33" s="33" t="str">
        <f t="shared" si="12"/>
        <v>Π.Ο.Ε.Δ.Η.Ν.</v>
      </c>
      <c r="O33" s="33" t="str">
        <f t="shared" si="13"/>
        <v>Ο.Σ.Υ.Ο.</v>
      </c>
      <c r="P33" s="34" t="str">
        <f t="shared" si="14"/>
        <v>Π.Ο.Ε.Δ.Η.Ν.</v>
      </c>
      <c r="Q33" s="31" t="str">
        <f t="shared" si="15"/>
        <v>Ο.Σ.Υ.Ο.</v>
      </c>
      <c r="R33" s="33" t="str">
        <f t="shared" si="16"/>
        <v>Π.Ο.Ε.Δ.Η.Ν.</v>
      </c>
      <c r="S33" s="33" t="str">
        <f t="shared" si="17"/>
        <v>Ο.Σ.Υ.Ο.</v>
      </c>
      <c r="T33" s="34" t="str">
        <f t="shared" si="18"/>
        <v>Π.Ο.Ε.Δ.Η.Ν.</v>
      </c>
      <c r="U33" s="31" t="str">
        <f t="shared" si="19"/>
        <v>Ο.Σ.Υ.Ο.</v>
      </c>
      <c r="V33" s="32">
        <f t="shared" si="20"/>
        <v>9</v>
      </c>
      <c r="W33" s="32">
        <f t="shared" si="21"/>
        <v>2</v>
      </c>
      <c r="X33" s="33" t="str">
        <f t="shared" si="22"/>
        <v>Π.Ο.Ε.Δ.Η.Ν.</v>
      </c>
      <c r="Y33" s="33">
        <f t="shared" si="23"/>
        <v>2</v>
      </c>
      <c r="Z33" s="35">
        <f t="shared" si="24"/>
        <v>9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4</v>
      </c>
      <c r="D34" s="46">
        <v>0</v>
      </c>
      <c r="E34" s="67" t="str">
        <f>AC3</f>
        <v>Δ.Ο.Ε.</v>
      </c>
      <c r="F34" s="67" t="str">
        <f>AC4</f>
        <v>ΒΟΥΛΗ ΕΛΛΗΝΩΝ</v>
      </c>
      <c r="G34" s="49"/>
      <c r="H34" s="50"/>
      <c r="I34" s="71">
        <v>2</v>
      </c>
      <c r="J34" s="72">
        <v>0</v>
      </c>
      <c r="M34" s="31" t="str">
        <f t="shared" si="11"/>
        <v>Δ.Ο.Ε.</v>
      </c>
      <c r="N34" s="33" t="str">
        <f t="shared" si="12"/>
        <v>ΒΟΥΛΗ ΕΛΛΗΝΩΝ</v>
      </c>
      <c r="O34" s="33" t="str">
        <f t="shared" si="13"/>
        <v>Δ.Ο.Ε.</v>
      </c>
      <c r="P34" s="34" t="str">
        <f t="shared" si="14"/>
        <v>ΒΟΥΛΗ ΕΛΛΗΝΩΝ</v>
      </c>
      <c r="Q34" s="31" t="str">
        <f t="shared" si="15"/>
        <v>Δ.Ο.Ε.</v>
      </c>
      <c r="R34" s="33" t="str">
        <f t="shared" si="16"/>
        <v>ΒΟΥΛΗ ΕΛΛΗΝΩΝ</v>
      </c>
      <c r="S34" s="33" t="str">
        <f t="shared" si="17"/>
        <v>Δ.Ο.Ε.</v>
      </c>
      <c r="T34" s="34" t="str">
        <f t="shared" si="18"/>
        <v>ΒΟΥΛΗ ΕΛΛΗΝΩΝ</v>
      </c>
      <c r="U34" s="31" t="str">
        <f t="shared" si="19"/>
        <v>Δ.Ο.Ε.</v>
      </c>
      <c r="V34" s="32">
        <f t="shared" si="20"/>
        <v>6</v>
      </c>
      <c r="W34" s="32">
        <f t="shared" si="21"/>
        <v>0</v>
      </c>
      <c r="X34" s="33" t="str">
        <f t="shared" si="22"/>
        <v>ΒΟΥΛΗ ΕΛΛΗΝΩΝ</v>
      </c>
      <c r="Y34" s="33">
        <f t="shared" si="23"/>
        <v>0</v>
      </c>
      <c r="Z34" s="35">
        <f t="shared" si="24"/>
        <v>6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8</v>
      </c>
      <c r="D35" s="46">
        <v>1</v>
      </c>
      <c r="E35" s="67" t="str">
        <f>AC12</f>
        <v>ΠΥΡΟΣΒΕΣΤΙΚΗ ΥΠΗΡΕΣΙΑ</v>
      </c>
      <c r="F35" s="67" t="str">
        <f>AC6</f>
        <v>ΥΠ. ΓΕΩΡΓΙΑΣ</v>
      </c>
      <c r="G35" s="49"/>
      <c r="H35" s="50"/>
      <c r="I35" s="71">
        <v>1</v>
      </c>
      <c r="J35" s="72">
        <v>5</v>
      </c>
      <c r="K35" s="7"/>
      <c r="L35" s="7"/>
      <c r="M35" s="31" t="str">
        <f t="shared" si="11"/>
        <v>ΠΥΡΟΣΒΕΣΤΙΚΗ ΥΠΗΡΕΣΙΑ</v>
      </c>
      <c r="N35" s="33" t="str">
        <f t="shared" si="12"/>
        <v>ΥΠ. ΓΕΩΡΓΙΑΣ</v>
      </c>
      <c r="O35" s="33" t="str">
        <f t="shared" si="13"/>
        <v>ΥΠ. ΓΕΩΡΓΙΑΣ</v>
      </c>
      <c r="P35" s="34" t="str">
        <f t="shared" si="14"/>
        <v>ΠΥΡΟΣΒΕΣΤΙΚΗ ΥΠΗΡΕΣΙΑ</v>
      </c>
      <c r="Q35" s="31" t="str">
        <f t="shared" si="15"/>
        <v>ΠΥΡΟΣΒΕΣΤΙΚΗ ΥΠΗΡΕΣΙΑ</v>
      </c>
      <c r="R35" s="33" t="str">
        <f t="shared" si="16"/>
        <v>ΥΠ. ΓΕΩΡΓΙΑΣ</v>
      </c>
      <c r="S35" s="33" t="str">
        <f t="shared" si="17"/>
        <v>ΠΥΡΟΣΒΕΣΤΙΚΗ ΥΠΗΡΕΣΙΑ</v>
      </c>
      <c r="T35" s="34" t="str">
        <f t="shared" si="18"/>
        <v>ΥΠ. ΓΕΩΡΓΙΑΣ</v>
      </c>
      <c r="U35" s="31" t="str">
        <f t="shared" si="19"/>
        <v>ΠΥΡΟΣΒΕΣΤΙΚΗ ΥΠΗΡΕΣΙΑ</v>
      </c>
      <c r="V35" s="32">
        <f t="shared" si="20"/>
        <v>9</v>
      </c>
      <c r="W35" s="32">
        <f t="shared" si="21"/>
        <v>6</v>
      </c>
      <c r="X35" s="33" t="str">
        <f t="shared" si="22"/>
        <v>ΥΠ. ΓΕΩΡΓΙΑΣ</v>
      </c>
      <c r="Y35" s="33">
        <f t="shared" si="23"/>
        <v>6</v>
      </c>
      <c r="Z35" s="35">
        <f t="shared" si="24"/>
        <v>9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3</v>
      </c>
      <c r="D36" s="46">
        <v>0</v>
      </c>
      <c r="E36" s="67" t="str">
        <f>AC11</f>
        <v>Π.Ο.Ε./Υ.ΕΘ.Α.</v>
      </c>
      <c r="F36" s="67" t="str">
        <f>AC7</f>
        <v>Ο.ΣΥ.Π.Α.</v>
      </c>
      <c r="G36" s="49"/>
      <c r="H36" s="50"/>
      <c r="I36" s="71">
        <v>6</v>
      </c>
      <c r="J36" s="72">
        <v>0</v>
      </c>
      <c r="K36" s="7"/>
      <c r="L36" s="7"/>
      <c r="M36" s="31" t="str">
        <f t="shared" si="11"/>
        <v>Π.Ο.Ε./Υ.ΕΘ.Α.</v>
      </c>
      <c r="N36" s="33" t="str">
        <f t="shared" si="12"/>
        <v>Ο.ΣΥ.Π.Α.</v>
      </c>
      <c r="O36" s="33" t="str">
        <f t="shared" si="13"/>
        <v>Π.Ο.Ε./Υ.ΕΘ.Α.</v>
      </c>
      <c r="P36" s="34" t="str">
        <f t="shared" si="14"/>
        <v>Ο.ΣΥ.Π.Α.</v>
      </c>
      <c r="Q36" s="31" t="str">
        <f t="shared" si="15"/>
        <v>Π.Ο.Ε./Υ.ΕΘ.Α.</v>
      </c>
      <c r="R36" s="33" t="str">
        <f t="shared" si="16"/>
        <v>Ο.ΣΥ.Π.Α.</v>
      </c>
      <c r="S36" s="33" t="str">
        <f t="shared" si="17"/>
        <v>Π.Ο.Ε./Υ.ΕΘ.Α.</v>
      </c>
      <c r="T36" s="34" t="str">
        <f t="shared" si="18"/>
        <v>Ο.ΣΥ.Π.Α.</v>
      </c>
      <c r="U36" s="31" t="str">
        <f t="shared" si="19"/>
        <v>Π.Ο.Ε./Υ.ΕΘ.Α.</v>
      </c>
      <c r="V36" s="32">
        <f t="shared" si="20"/>
        <v>9</v>
      </c>
      <c r="W36" s="32">
        <f t="shared" si="21"/>
        <v>0</v>
      </c>
      <c r="X36" s="33" t="str">
        <f t="shared" si="22"/>
        <v>Ο.ΣΥ.Π.Α.</v>
      </c>
      <c r="Y36" s="33">
        <f t="shared" si="23"/>
        <v>0</v>
      </c>
      <c r="Z36" s="35">
        <f t="shared" si="24"/>
        <v>9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0</v>
      </c>
      <c r="D37" s="46">
        <v>5</v>
      </c>
      <c r="E37" s="67" t="str">
        <f>AC10</f>
        <v>Π.Ο.Ε./Δ.Ο.Υ.</v>
      </c>
      <c r="F37" s="67" t="str">
        <f>AC8</f>
        <v>ΥΠ. ΕΣΩΤΕΡΙΚΩΝ</v>
      </c>
      <c r="G37" s="49"/>
      <c r="H37" s="50"/>
      <c r="I37" s="71">
        <v>2</v>
      </c>
      <c r="J37" s="72">
        <v>6</v>
      </c>
      <c r="M37" s="31" t="str">
        <f t="shared" si="11"/>
        <v>ΥΠ. ΕΣΩΤΕΡΙΚΩΝ</v>
      </c>
      <c r="N37" s="33" t="str">
        <f t="shared" si="12"/>
        <v>Π.Ο.Ε./Δ.Ο.Υ.</v>
      </c>
      <c r="O37" s="33" t="str">
        <f t="shared" si="13"/>
        <v>ΥΠ. ΕΣΩΤΕΡΙΚΩΝ</v>
      </c>
      <c r="P37" s="34" t="str">
        <f t="shared" si="14"/>
        <v>Π.Ο.Ε./Δ.Ο.Υ.</v>
      </c>
      <c r="Q37" s="31" t="str">
        <f t="shared" si="15"/>
        <v>Π.Ο.Ε./Δ.Ο.Υ.</v>
      </c>
      <c r="R37" s="33" t="str">
        <f t="shared" si="16"/>
        <v>ΥΠ. ΕΣΩΤΕΡΙΚΩΝ</v>
      </c>
      <c r="S37" s="33" t="str">
        <f t="shared" si="17"/>
        <v>Π.Ο.Ε./Δ.Ο.Υ.</v>
      </c>
      <c r="T37" s="34" t="str">
        <f t="shared" si="18"/>
        <v>ΥΠ. ΕΣΩΤΕΡΙΚΩΝ</v>
      </c>
      <c r="U37" s="31" t="str">
        <f t="shared" si="19"/>
        <v>Π.Ο.Ε./Δ.Ο.Υ.</v>
      </c>
      <c r="V37" s="32">
        <f t="shared" si="20"/>
        <v>2</v>
      </c>
      <c r="W37" s="32">
        <f t="shared" si="21"/>
        <v>11</v>
      </c>
      <c r="X37" s="33" t="str">
        <f t="shared" si="22"/>
        <v>ΥΠ. ΕΣΩΤΕΡΙΚΩΝ</v>
      </c>
      <c r="Y37" s="33">
        <f t="shared" si="23"/>
        <v>11</v>
      </c>
      <c r="Z37" s="35">
        <f t="shared" si="24"/>
        <v>2</v>
      </c>
      <c r="AN37" s="32"/>
    </row>
    <row r="38" spans="1:40" ht="15" customHeight="1">
      <c r="A38" s="44"/>
      <c r="B38" s="45"/>
      <c r="C38" s="46">
        <v>0</v>
      </c>
      <c r="D38" s="46">
        <v>3</v>
      </c>
      <c r="E38" s="67" t="str">
        <f>AC13</f>
        <v>Π.Ο.Ε./ΥΠ.ΠΟ.</v>
      </c>
      <c r="F38" s="67" t="str">
        <f>AC9</f>
        <v>ΔΗΜΟΣ ΑΘΗΝΑΙΩΝ</v>
      </c>
      <c r="G38" s="49"/>
      <c r="H38" s="50"/>
      <c r="I38" s="71">
        <v>4</v>
      </c>
      <c r="J38" s="72">
        <v>6</v>
      </c>
      <c r="M38" s="31" t="str">
        <f t="shared" si="11"/>
        <v>ΔΗΜΟΣ ΑΘΗΝΑΙΩΝ</v>
      </c>
      <c r="N38" s="33" t="str">
        <f t="shared" si="12"/>
        <v>Π.Ο.Ε./ΥΠ.ΠΟ.</v>
      </c>
      <c r="O38" s="33" t="str">
        <f t="shared" si="13"/>
        <v>ΔΗΜΟΣ ΑΘΗΝΑΙΩΝ</v>
      </c>
      <c r="P38" s="34" t="str">
        <f t="shared" si="14"/>
        <v>Π.Ο.Ε./ΥΠ.ΠΟ.</v>
      </c>
      <c r="Q38" s="31" t="str">
        <f t="shared" si="15"/>
        <v>Π.Ο.Ε./ΥΠ.ΠΟ.</v>
      </c>
      <c r="R38" s="33" t="str">
        <f t="shared" si="16"/>
        <v>ΔΗΜΟΣ ΑΘΗΝΑΙΩΝ</v>
      </c>
      <c r="S38" s="33" t="str">
        <f t="shared" si="17"/>
        <v>Π.Ο.Ε./ΥΠ.ΠΟ.</v>
      </c>
      <c r="T38" s="34" t="str">
        <f t="shared" si="18"/>
        <v>ΔΗΜΟΣ ΑΘΗΝΑΙΩΝ</v>
      </c>
      <c r="U38" s="31" t="str">
        <f t="shared" si="19"/>
        <v>Π.Ο.Ε./ΥΠ.ΠΟ.</v>
      </c>
      <c r="V38" s="32">
        <f t="shared" si="20"/>
        <v>4</v>
      </c>
      <c r="W38" s="32">
        <f t="shared" si="21"/>
        <v>9</v>
      </c>
      <c r="X38" s="33" t="str">
        <f t="shared" si="22"/>
        <v>ΔΗΜΟΣ ΑΘΗΝΑΙΩΝ</v>
      </c>
      <c r="Y38" s="33">
        <f t="shared" si="23"/>
        <v>9</v>
      </c>
      <c r="Z38" s="35">
        <f t="shared" si="24"/>
        <v>4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67</v>
      </c>
      <c r="B40" s="2"/>
      <c r="C40" s="2"/>
      <c r="D40" s="2"/>
      <c r="E40" s="6"/>
      <c r="F40" s="6"/>
      <c r="G40" s="1" t="s">
        <v>74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>
        <v>2</v>
      </c>
      <c r="D42" s="43">
        <v>2</v>
      </c>
      <c r="E42" s="66" t="str">
        <f>AC6</f>
        <v>ΥΠ. ΓΕΩΡΓΙΑΣ</v>
      </c>
      <c r="F42" s="66" t="str">
        <f>AC2</f>
        <v>Ο.Σ.Υ.Ο.</v>
      </c>
      <c r="G42" s="47"/>
      <c r="H42" s="48"/>
      <c r="I42" s="69">
        <v>0</v>
      </c>
      <c r="J42" s="70">
        <v>4</v>
      </c>
      <c r="M42" s="31" t="str">
        <f t="shared" si="11"/>
        <v>isopalia</v>
      </c>
      <c r="N42" s="33" t="str">
        <f t="shared" si="12"/>
        <v>isopalia</v>
      </c>
      <c r="O42" s="33" t="str">
        <f t="shared" si="13"/>
        <v>Ο.Σ.Υ.Ο.</v>
      </c>
      <c r="P42" s="34" t="str">
        <f t="shared" si="14"/>
        <v>ΥΠ. ΓΕΩΡΓΙΑΣ</v>
      </c>
      <c r="Q42" s="31" t="str">
        <f t="shared" si="15"/>
        <v>ΥΠ. ΓΕΩΡΓΙΑΣ</v>
      </c>
      <c r="R42" s="33" t="str">
        <f t="shared" si="16"/>
        <v>Ο.Σ.Υ.Ο.</v>
      </c>
      <c r="S42" s="33" t="str">
        <f t="shared" si="17"/>
        <v>ΥΠ. ΓΕΩΡΓΙΑΣ</v>
      </c>
      <c r="T42" s="34" t="str">
        <f t="shared" si="18"/>
        <v>Ο.Σ.Υ.Ο.</v>
      </c>
      <c r="U42" s="31" t="str">
        <f t="shared" si="19"/>
        <v>ΥΠ. ΓΕΩΡΓΙΑΣ</v>
      </c>
      <c r="V42" s="32">
        <f t="shared" si="20"/>
        <v>2</v>
      </c>
      <c r="W42" s="32">
        <f t="shared" si="21"/>
        <v>6</v>
      </c>
      <c r="X42" s="33" t="str">
        <f t="shared" si="22"/>
        <v>Ο.Σ.Υ.Ο.</v>
      </c>
      <c r="Y42" s="33">
        <f t="shared" si="23"/>
        <v>6</v>
      </c>
      <c r="Z42" s="35">
        <f t="shared" si="24"/>
        <v>2</v>
      </c>
      <c r="AN42" s="32"/>
    </row>
    <row r="43" spans="1:40" ht="15" customHeight="1">
      <c r="A43" s="44"/>
      <c r="B43" s="45"/>
      <c r="C43" s="46">
        <v>0</v>
      </c>
      <c r="D43" s="46">
        <v>3</v>
      </c>
      <c r="E43" s="67" t="str">
        <f>AC5</f>
        <v>Π.Ο.Ε.Δ.Η.Ν.</v>
      </c>
      <c r="F43" s="67" t="str">
        <f>AC3</f>
        <v>Δ.Ο.Ε.</v>
      </c>
      <c r="G43" s="49"/>
      <c r="H43" s="50"/>
      <c r="I43" s="71">
        <v>0</v>
      </c>
      <c r="J43" s="72">
        <v>4</v>
      </c>
      <c r="M43" s="31" t="str">
        <f t="shared" si="11"/>
        <v>Δ.Ο.Ε.</v>
      </c>
      <c r="N43" s="33" t="str">
        <f t="shared" si="12"/>
        <v>Π.Ο.Ε.Δ.Η.Ν.</v>
      </c>
      <c r="O43" s="33" t="str">
        <f t="shared" si="13"/>
        <v>Δ.Ο.Ε.</v>
      </c>
      <c r="P43" s="34" t="str">
        <f t="shared" si="14"/>
        <v>Π.Ο.Ε.Δ.Η.Ν.</v>
      </c>
      <c r="Q43" s="31" t="str">
        <f t="shared" si="15"/>
        <v>Π.Ο.Ε.Δ.Η.Ν.</v>
      </c>
      <c r="R43" s="33" t="str">
        <f t="shared" si="16"/>
        <v>Δ.Ο.Ε.</v>
      </c>
      <c r="S43" s="33" t="str">
        <f t="shared" si="17"/>
        <v>Π.Ο.Ε.Δ.Η.Ν.</v>
      </c>
      <c r="T43" s="34" t="str">
        <f t="shared" si="18"/>
        <v>Δ.Ο.Ε.</v>
      </c>
      <c r="U43" s="31" t="str">
        <f t="shared" si="19"/>
        <v>Π.Ο.Ε.Δ.Η.Ν.</v>
      </c>
      <c r="V43" s="32">
        <f t="shared" si="20"/>
        <v>0</v>
      </c>
      <c r="W43" s="32">
        <f t="shared" si="21"/>
        <v>7</v>
      </c>
      <c r="X43" s="33" t="str">
        <f t="shared" si="22"/>
        <v>Δ.Ο.Ε.</v>
      </c>
      <c r="Y43" s="33">
        <f t="shared" si="23"/>
        <v>7</v>
      </c>
      <c r="Z43" s="35">
        <f t="shared" si="24"/>
        <v>0</v>
      </c>
      <c r="AN43" s="32"/>
    </row>
    <row r="44" spans="1:40" ht="15" customHeight="1">
      <c r="A44" s="44"/>
      <c r="B44" s="45"/>
      <c r="C44" s="46">
        <v>3</v>
      </c>
      <c r="D44" s="46">
        <v>3</v>
      </c>
      <c r="E44" s="67" t="str">
        <f>AC7</f>
        <v>Ο.ΣΥ.Π.Α.</v>
      </c>
      <c r="F44" s="67" t="str">
        <f>AC12</f>
        <v>ΠΥΡΟΣΒΕΣΤΙΚΗ ΥΠΗΡΕΣΙΑ</v>
      </c>
      <c r="G44" s="49"/>
      <c r="H44" s="50"/>
      <c r="I44" s="71">
        <v>3</v>
      </c>
      <c r="J44" s="72">
        <v>0</v>
      </c>
      <c r="M44" s="31" t="str">
        <f t="shared" si="11"/>
        <v>isopalia</v>
      </c>
      <c r="N44" s="33" t="str">
        <f t="shared" si="12"/>
        <v>isopalia</v>
      </c>
      <c r="O44" s="33" t="str">
        <f t="shared" si="13"/>
        <v>Ο.ΣΥ.Π.Α.</v>
      </c>
      <c r="P44" s="34" t="str">
        <f t="shared" si="14"/>
        <v>ΠΥΡΟΣΒΕΣΤΙΚΗ ΥΠΗΡΕΣΙΑ</v>
      </c>
      <c r="Q44" s="31" t="str">
        <f t="shared" si="15"/>
        <v>Ο.ΣΥ.Π.Α.</v>
      </c>
      <c r="R44" s="33" t="str">
        <f t="shared" si="16"/>
        <v>ΠΥΡΟΣΒΕΣΤΙΚΗ ΥΠΗΡΕΣΙΑ</v>
      </c>
      <c r="S44" s="33" t="str">
        <f t="shared" si="17"/>
        <v>Ο.ΣΥ.Π.Α.</v>
      </c>
      <c r="T44" s="34" t="str">
        <f t="shared" si="18"/>
        <v>ΠΥΡΟΣΒΕΣΤΙΚΗ ΥΠΗΡΕΣΙΑ</v>
      </c>
      <c r="U44" s="31" t="str">
        <f t="shared" si="19"/>
        <v>Ο.ΣΥ.Π.Α.</v>
      </c>
      <c r="V44" s="32">
        <f t="shared" si="20"/>
        <v>6</v>
      </c>
      <c r="W44" s="32">
        <f t="shared" si="21"/>
        <v>3</v>
      </c>
      <c r="X44" s="33" t="str">
        <f t="shared" si="22"/>
        <v>ΠΥΡΟΣΒΕΣΤΙΚΗ ΥΠΗΡΕΣΙΑ</v>
      </c>
      <c r="Y44" s="33">
        <f t="shared" si="23"/>
        <v>3</v>
      </c>
      <c r="Z44" s="35">
        <f t="shared" si="24"/>
        <v>6</v>
      </c>
      <c r="AN44" s="32"/>
    </row>
    <row r="45" spans="1:40" ht="15" customHeight="1">
      <c r="A45" s="44"/>
      <c r="B45" s="45"/>
      <c r="C45" s="46">
        <v>0</v>
      </c>
      <c r="D45" s="46">
        <v>3</v>
      </c>
      <c r="E45" s="67" t="str">
        <f>AC8</f>
        <v>ΥΠ. ΕΣΩΤΕΡΙΚΩΝ</v>
      </c>
      <c r="F45" s="67" t="str">
        <f>AC11</f>
        <v>Π.Ο.Ε./Υ.ΕΘ.Α.</v>
      </c>
      <c r="G45" s="49"/>
      <c r="H45" s="50"/>
      <c r="I45" s="71">
        <v>3</v>
      </c>
      <c r="J45" s="72">
        <v>2</v>
      </c>
      <c r="M45" s="31" t="str">
        <f t="shared" si="11"/>
        <v>Π.Ο.Ε./Υ.ΕΘ.Α.</v>
      </c>
      <c r="N45" s="33" t="str">
        <f t="shared" si="12"/>
        <v>ΥΠ. ΕΣΩΤΕΡΙΚΩΝ</v>
      </c>
      <c r="O45" s="33" t="str">
        <f t="shared" si="13"/>
        <v>ΥΠ. ΕΣΩΤΕΡΙΚΩΝ</v>
      </c>
      <c r="P45" s="34" t="str">
        <f t="shared" si="14"/>
        <v>Π.Ο.Ε./Υ.ΕΘ.Α.</v>
      </c>
      <c r="Q45" s="31" t="str">
        <f t="shared" si="15"/>
        <v>ΥΠ. ΕΣΩΤΕΡΙΚΩΝ</v>
      </c>
      <c r="R45" s="33" t="str">
        <f t="shared" si="16"/>
        <v>Π.Ο.Ε./Υ.ΕΘ.Α.</v>
      </c>
      <c r="S45" s="33" t="str">
        <f t="shared" si="17"/>
        <v>ΥΠ. ΕΣΩΤΕΡΙΚΩΝ</v>
      </c>
      <c r="T45" s="34" t="str">
        <f t="shared" si="18"/>
        <v>Π.Ο.Ε./Υ.ΕΘ.Α.</v>
      </c>
      <c r="U45" s="31" t="str">
        <f t="shared" si="19"/>
        <v>ΥΠ. ΕΣΩΤΕΡΙΚΩΝ</v>
      </c>
      <c r="V45" s="32">
        <f t="shared" si="20"/>
        <v>3</v>
      </c>
      <c r="W45" s="32">
        <f t="shared" si="21"/>
        <v>5</v>
      </c>
      <c r="X45" s="33" t="str">
        <f t="shared" si="22"/>
        <v>Π.Ο.Ε./Υ.ΕΘ.Α.</v>
      </c>
      <c r="Y45" s="33">
        <f t="shared" si="23"/>
        <v>5</v>
      </c>
      <c r="Z45" s="35">
        <f t="shared" si="24"/>
        <v>3</v>
      </c>
      <c r="AN45" s="32"/>
    </row>
    <row r="46" spans="1:40" ht="15" customHeight="1">
      <c r="A46" s="44"/>
      <c r="B46" s="45"/>
      <c r="C46" s="46">
        <v>5</v>
      </c>
      <c r="D46" s="46">
        <v>1</v>
      </c>
      <c r="E46" s="67" t="str">
        <f>AC9</f>
        <v>ΔΗΜΟΣ ΑΘΗΝΑΙΩΝ</v>
      </c>
      <c r="F46" s="67" t="str">
        <f>AC10</f>
        <v>Π.Ο.Ε./Δ.Ο.Υ.</v>
      </c>
      <c r="G46" s="49"/>
      <c r="H46" s="50"/>
      <c r="I46" s="71">
        <v>5</v>
      </c>
      <c r="J46" s="72">
        <v>3</v>
      </c>
      <c r="M46" s="31" t="str">
        <f t="shared" si="11"/>
        <v>ΔΗΜΟΣ ΑΘΗΝΑΙΩΝ</v>
      </c>
      <c r="N46" s="33" t="str">
        <f t="shared" si="12"/>
        <v>Π.Ο.Ε./Δ.Ο.Υ.</v>
      </c>
      <c r="O46" s="33" t="str">
        <f t="shared" si="13"/>
        <v>ΔΗΜΟΣ ΑΘΗΝΑΙΩΝ</v>
      </c>
      <c r="P46" s="34" t="str">
        <f t="shared" si="14"/>
        <v>Π.Ο.Ε./Δ.Ο.Υ.</v>
      </c>
      <c r="Q46" s="31" t="str">
        <f t="shared" si="15"/>
        <v>ΔΗΜΟΣ ΑΘΗΝΑΙΩΝ</v>
      </c>
      <c r="R46" s="33" t="str">
        <f t="shared" si="16"/>
        <v>Π.Ο.Ε./Δ.Ο.Υ.</v>
      </c>
      <c r="S46" s="33" t="str">
        <f t="shared" si="17"/>
        <v>ΔΗΜΟΣ ΑΘΗΝΑΙΩΝ</v>
      </c>
      <c r="T46" s="34" t="str">
        <f t="shared" si="18"/>
        <v>Π.Ο.Ε./Δ.Ο.Υ.</v>
      </c>
      <c r="U46" s="31" t="str">
        <f t="shared" si="19"/>
        <v>ΔΗΜΟΣ ΑΘΗΝΑΙΩΝ</v>
      </c>
      <c r="V46" s="32">
        <f t="shared" si="20"/>
        <v>10</v>
      </c>
      <c r="W46" s="32">
        <f t="shared" si="21"/>
        <v>4</v>
      </c>
      <c r="X46" s="33" t="str">
        <f t="shared" si="22"/>
        <v>Π.Ο.Ε./Δ.Ο.Υ.</v>
      </c>
      <c r="Y46" s="33">
        <f t="shared" si="23"/>
        <v>4</v>
      </c>
      <c r="Z46" s="35">
        <f t="shared" si="24"/>
        <v>10</v>
      </c>
      <c r="AN46" s="32"/>
    </row>
    <row r="47" spans="1:40" ht="15" customHeight="1">
      <c r="A47" s="44"/>
      <c r="B47" s="45"/>
      <c r="C47" s="46">
        <v>1</v>
      </c>
      <c r="D47" s="46">
        <v>1</v>
      </c>
      <c r="E47" s="67" t="str">
        <f>AC4</f>
        <v>ΒΟΥΛΗ ΕΛΛΗΝΩΝ</v>
      </c>
      <c r="F47" s="67" t="str">
        <f>AC13</f>
        <v>Π.Ο.Ε./ΥΠ.ΠΟ.</v>
      </c>
      <c r="G47" s="49"/>
      <c r="H47" s="50"/>
      <c r="I47" s="71">
        <v>4</v>
      </c>
      <c r="J47" s="72">
        <v>1</v>
      </c>
      <c r="M47" s="31" t="str">
        <f t="shared" si="11"/>
        <v>isopalia</v>
      </c>
      <c r="N47" s="33" t="str">
        <f t="shared" si="12"/>
        <v>isopalia</v>
      </c>
      <c r="O47" s="33" t="str">
        <f t="shared" si="13"/>
        <v>ΒΟΥΛΗ ΕΛΛΗΝΩΝ</v>
      </c>
      <c r="P47" s="34" t="str">
        <f t="shared" si="14"/>
        <v>Π.Ο.Ε./ΥΠ.ΠΟ.</v>
      </c>
      <c r="Q47" s="31" t="str">
        <f t="shared" si="15"/>
        <v>ΒΟΥΛΗ ΕΛΛΗΝΩΝ</v>
      </c>
      <c r="R47" s="33" t="str">
        <f t="shared" si="16"/>
        <v>Π.Ο.Ε./ΥΠ.ΠΟ.</v>
      </c>
      <c r="S47" s="33" t="str">
        <f t="shared" si="17"/>
        <v>ΒΟΥΛΗ ΕΛΛΗΝΩΝ</v>
      </c>
      <c r="T47" s="34" t="str">
        <f t="shared" si="18"/>
        <v>Π.Ο.Ε./ΥΠ.ΠΟ.</v>
      </c>
      <c r="U47" s="31" t="str">
        <f t="shared" si="19"/>
        <v>ΒΟΥΛΗ ΕΛΛΗΝΩΝ</v>
      </c>
      <c r="V47" s="32">
        <f t="shared" si="20"/>
        <v>5</v>
      </c>
      <c r="W47" s="32">
        <f t="shared" si="21"/>
        <v>2</v>
      </c>
      <c r="X47" s="33" t="str">
        <f t="shared" si="22"/>
        <v>Π.Ο.Ε./ΥΠ.ΠΟ.</v>
      </c>
      <c r="Y47" s="33">
        <f t="shared" si="23"/>
        <v>2</v>
      </c>
      <c r="Z47" s="35">
        <f t="shared" si="24"/>
        <v>5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68</v>
      </c>
      <c r="B49" s="2"/>
      <c r="C49" s="2"/>
      <c r="D49" s="2"/>
      <c r="E49" s="6"/>
      <c r="F49" s="6"/>
      <c r="G49" s="1" t="s">
        <v>78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>
        <v>7</v>
      </c>
      <c r="D51" s="43">
        <v>1</v>
      </c>
      <c r="E51" s="66" t="str">
        <f>AC2</f>
        <v>Ο.Σ.Υ.Ο.</v>
      </c>
      <c r="F51" s="66" t="str">
        <f>AC7</f>
        <v>Ο.ΣΥ.Π.Α.</v>
      </c>
      <c r="G51" s="47"/>
      <c r="H51" s="48"/>
      <c r="I51" s="69">
        <v>1</v>
      </c>
      <c r="J51" s="70">
        <v>2</v>
      </c>
      <c r="M51" s="31" t="str">
        <f t="shared" si="11"/>
        <v>Ο.Σ.Υ.Ο.</v>
      </c>
      <c r="N51" s="33" t="str">
        <f t="shared" si="12"/>
        <v>Ο.ΣΥ.Π.Α.</v>
      </c>
      <c r="O51" s="33" t="str">
        <f t="shared" si="13"/>
        <v>Ο.ΣΥ.Π.Α.</v>
      </c>
      <c r="P51" s="34" t="str">
        <f t="shared" si="14"/>
        <v>Ο.Σ.Υ.Ο.</v>
      </c>
      <c r="Q51" s="31" t="str">
        <f t="shared" si="15"/>
        <v>Ο.Σ.Υ.Ο.</v>
      </c>
      <c r="R51" s="33" t="str">
        <f t="shared" si="16"/>
        <v>Ο.ΣΥ.Π.Α.</v>
      </c>
      <c r="S51" s="33" t="str">
        <f t="shared" si="17"/>
        <v>Ο.Σ.Υ.Ο.</v>
      </c>
      <c r="T51" s="34" t="str">
        <f t="shared" si="18"/>
        <v>Ο.ΣΥ.Π.Α.</v>
      </c>
      <c r="U51" s="31" t="str">
        <f t="shared" si="19"/>
        <v>Ο.Σ.Υ.Ο.</v>
      </c>
      <c r="V51" s="32">
        <f t="shared" si="20"/>
        <v>8</v>
      </c>
      <c r="W51" s="32">
        <f t="shared" si="21"/>
        <v>3</v>
      </c>
      <c r="X51" s="33" t="str">
        <f t="shared" si="22"/>
        <v>Ο.ΣΥ.Π.Α.</v>
      </c>
      <c r="Y51" s="33">
        <f t="shared" si="23"/>
        <v>3</v>
      </c>
      <c r="Z51" s="35">
        <f t="shared" si="24"/>
        <v>8</v>
      </c>
      <c r="AN51" s="32"/>
    </row>
    <row r="52" spans="1:40" ht="15" customHeight="1">
      <c r="A52" s="44"/>
      <c r="B52" s="45"/>
      <c r="C52" s="46">
        <v>3</v>
      </c>
      <c r="D52" s="46">
        <v>1</v>
      </c>
      <c r="E52" s="67" t="str">
        <f>AC3</f>
        <v>Δ.Ο.Ε.</v>
      </c>
      <c r="F52" s="67" t="str">
        <f>AC6</f>
        <v>ΥΠ. ΓΕΩΡΓΙΑΣ</v>
      </c>
      <c r="G52" s="49"/>
      <c r="H52" s="50"/>
      <c r="I52" s="71">
        <v>4</v>
      </c>
      <c r="J52" s="72">
        <v>2</v>
      </c>
      <c r="M52" s="31" t="str">
        <f t="shared" si="11"/>
        <v>Δ.Ο.Ε.</v>
      </c>
      <c r="N52" s="33" t="str">
        <f t="shared" si="12"/>
        <v>ΥΠ. ΓΕΩΡΓΙΑΣ</v>
      </c>
      <c r="O52" s="33" t="str">
        <f t="shared" si="13"/>
        <v>Δ.Ο.Ε.</v>
      </c>
      <c r="P52" s="34" t="str">
        <f t="shared" si="14"/>
        <v>ΥΠ. ΓΕΩΡΓΙΑΣ</v>
      </c>
      <c r="Q52" s="31" t="str">
        <f t="shared" si="15"/>
        <v>Δ.Ο.Ε.</v>
      </c>
      <c r="R52" s="33" t="str">
        <f t="shared" si="16"/>
        <v>ΥΠ. ΓΕΩΡΓΙΑΣ</v>
      </c>
      <c r="S52" s="33" t="str">
        <f t="shared" si="17"/>
        <v>Δ.Ο.Ε.</v>
      </c>
      <c r="T52" s="34" t="str">
        <f t="shared" si="18"/>
        <v>ΥΠ. ΓΕΩΡΓΙΑΣ</v>
      </c>
      <c r="U52" s="31" t="str">
        <f t="shared" si="19"/>
        <v>Δ.Ο.Ε.</v>
      </c>
      <c r="V52" s="32">
        <f t="shared" si="20"/>
        <v>7</v>
      </c>
      <c r="W52" s="32">
        <f t="shared" si="21"/>
        <v>3</v>
      </c>
      <c r="X52" s="33" t="str">
        <f t="shared" si="22"/>
        <v>ΥΠ. ΓΕΩΡΓΙΑΣ</v>
      </c>
      <c r="Y52" s="33">
        <f t="shared" si="23"/>
        <v>3</v>
      </c>
      <c r="Z52" s="35">
        <f t="shared" si="24"/>
        <v>7</v>
      </c>
      <c r="AN52" s="32"/>
    </row>
    <row r="53" spans="1:40" ht="15" customHeight="1">
      <c r="A53" s="44"/>
      <c r="B53" s="45"/>
      <c r="C53" s="46">
        <v>5</v>
      </c>
      <c r="D53" s="46">
        <v>1</v>
      </c>
      <c r="E53" s="67" t="str">
        <f>AC4</f>
        <v>ΒΟΥΛΗ ΕΛΛΗΝΩΝ</v>
      </c>
      <c r="F53" s="67" t="str">
        <f>AC5</f>
        <v>Π.Ο.Ε.Δ.Η.Ν.</v>
      </c>
      <c r="G53" s="49"/>
      <c r="H53" s="50"/>
      <c r="I53" s="71">
        <v>7</v>
      </c>
      <c r="J53" s="72">
        <v>2</v>
      </c>
      <c r="K53" s="37"/>
      <c r="M53" s="31" t="str">
        <f t="shared" si="11"/>
        <v>ΒΟΥΛΗ ΕΛΛΗΝΩΝ</v>
      </c>
      <c r="N53" s="33" t="str">
        <f t="shared" si="12"/>
        <v>Π.Ο.Ε.Δ.Η.Ν.</v>
      </c>
      <c r="O53" s="33" t="str">
        <f t="shared" si="13"/>
        <v>ΒΟΥΛΗ ΕΛΛΗΝΩΝ</v>
      </c>
      <c r="P53" s="34" t="str">
        <f t="shared" si="14"/>
        <v>Π.Ο.Ε.Δ.Η.Ν.</v>
      </c>
      <c r="Q53" s="31" t="str">
        <f t="shared" si="15"/>
        <v>ΒΟΥΛΗ ΕΛΛΗΝΩΝ</v>
      </c>
      <c r="R53" s="33" t="str">
        <f t="shared" si="16"/>
        <v>Π.Ο.Ε.Δ.Η.Ν.</v>
      </c>
      <c r="S53" s="33" t="str">
        <f t="shared" si="17"/>
        <v>ΒΟΥΛΗ ΕΛΛΗΝΩΝ</v>
      </c>
      <c r="T53" s="34" t="str">
        <f t="shared" si="18"/>
        <v>Π.Ο.Ε.Δ.Η.Ν.</v>
      </c>
      <c r="U53" s="31" t="str">
        <f t="shared" si="19"/>
        <v>ΒΟΥΛΗ ΕΛΛΗΝΩΝ</v>
      </c>
      <c r="V53" s="32">
        <f t="shared" si="20"/>
        <v>12</v>
      </c>
      <c r="W53" s="32">
        <f t="shared" si="21"/>
        <v>3</v>
      </c>
      <c r="X53" s="33" t="str">
        <f t="shared" si="22"/>
        <v>Π.Ο.Ε.Δ.Η.Ν.</v>
      </c>
      <c r="Y53" s="33">
        <f t="shared" si="23"/>
        <v>3</v>
      </c>
      <c r="Z53" s="35">
        <f t="shared" si="24"/>
        <v>12</v>
      </c>
      <c r="AN53" s="32"/>
    </row>
    <row r="54" spans="1:40" ht="15" customHeight="1">
      <c r="A54" s="44"/>
      <c r="B54" s="45"/>
      <c r="C54" s="46">
        <v>2</v>
      </c>
      <c r="D54" s="46">
        <v>3</v>
      </c>
      <c r="E54" s="67" t="str">
        <f>AC12</f>
        <v>ΠΥΡΟΣΒΕΣΤΙΚΗ ΥΠΗΡΕΣΙΑ</v>
      </c>
      <c r="F54" s="67" t="str">
        <f>AC8</f>
        <v>ΥΠ. ΕΣΩΤΕΡΙΚΩΝ</v>
      </c>
      <c r="G54" s="49"/>
      <c r="H54" s="50"/>
      <c r="I54" s="71">
        <v>1</v>
      </c>
      <c r="J54" s="72">
        <v>4</v>
      </c>
      <c r="M54" s="31" t="str">
        <f t="shared" si="11"/>
        <v>ΥΠ. ΕΣΩΤΕΡΙΚΩΝ</v>
      </c>
      <c r="N54" s="33" t="str">
        <f t="shared" si="12"/>
        <v>ΠΥΡΟΣΒΕΣΤΙΚΗ ΥΠΗΡΕΣΙΑ</v>
      </c>
      <c r="O54" s="33" t="str">
        <f t="shared" si="13"/>
        <v>ΥΠ. ΕΣΩΤΕΡΙΚΩΝ</v>
      </c>
      <c r="P54" s="34" t="str">
        <f t="shared" si="14"/>
        <v>ΠΥΡΟΣΒΕΣΤΙΚΗ ΥΠΗΡΕΣΙΑ</v>
      </c>
      <c r="Q54" s="31" t="str">
        <f t="shared" si="15"/>
        <v>ΠΥΡΟΣΒΕΣΤΙΚΗ ΥΠΗΡΕΣΙΑ</v>
      </c>
      <c r="R54" s="33" t="str">
        <f t="shared" si="16"/>
        <v>ΥΠ. ΕΣΩΤΕΡΙΚΩΝ</v>
      </c>
      <c r="S54" s="33" t="str">
        <f t="shared" si="17"/>
        <v>ΠΥΡΟΣΒΕΣΤΙΚΗ ΥΠΗΡΕΣΙΑ</v>
      </c>
      <c r="T54" s="34" t="str">
        <f t="shared" si="18"/>
        <v>ΥΠ. ΕΣΩΤΕΡΙΚΩΝ</v>
      </c>
      <c r="U54" s="31" t="str">
        <f t="shared" si="19"/>
        <v>ΠΥΡΟΣΒΕΣΤΙΚΗ ΥΠΗΡΕΣΙΑ</v>
      </c>
      <c r="V54" s="32">
        <f t="shared" si="20"/>
        <v>3</v>
      </c>
      <c r="W54" s="32">
        <f t="shared" si="21"/>
        <v>7</v>
      </c>
      <c r="X54" s="33" t="str">
        <f t="shared" si="22"/>
        <v>ΥΠ. ΕΣΩΤΕΡΙΚΩΝ</v>
      </c>
      <c r="Y54" s="33">
        <f t="shared" si="23"/>
        <v>7</v>
      </c>
      <c r="Z54" s="35">
        <f t="shared" si="24"/>
        <v>3</v>
      </c>
      <c r="AN54" s="32"/>
    </row>
    <row r="55" spans="1:40" ht="15" customHeight="1">
      <c r="A55" s="44"/>
      <c r="B55" s="45"/>
      <c r="C55" s="46">
        <v>2</v>
      </c>
      <c r="D55" s="46">
        <v>1</v>
      </c>
      <c r="E55" s="67" t="str">
        <f>AC11</f>
        <v>Π.Ο.Ε./Υ.ΕΘ.Α.</v>
      </c>
      <c r="F55" s="67" t="str">
        <f>AC9</f>
        <v>ΔΗΜΟΣ ΑΘΗΝΑΙΩΝ</v>
      </c>
      <c r="G55" s="49"/>
      <c r="H55" s="50"/>
      <c r="I55" s="71">
        <v>0</v>
      </c>
      <c r="J55" s="72">
        <v>1</v>
      </c>
      <c r="M55" s="31" t="str">
        <f t="shared" si="11"/>
        <v>Π.Ο.Ε./Υ.ΕΘ.Α.</v>
      </c>
      <c r="N55" s="33" t="str">
        <f t="shared" si="12"/>
        <v>ΔΗΜΟΣ ΑΘΗΝΑΙΩΝ</v>
      </c>
      <c r="O55" s="33" t="str">
        <f t="shared" si="13"/>
        <v>ΔΗΜΟΣ ΑΘΗΝΑΙΩΝ</v>
      </c>
      <c r="P55" s="34" t="str">
        <f t="shared" si="14"/>
        <v>Π.Ο.Ε./Υ.ΕΘ.Α.</v>
      </c>
      <c r="Q55" s="31" t="str">
        <f t="shared" si="15"/>
        <v>Π.Ο.Ε./Υ.ΕΘ.Α.</v>
      </c>
      <c r="R55" s="33" t="str">
        <f t="shared" si="16"/>
        <v>ΔΗΜΟΣ ΑΘΗΝΑΙΩΝ</v>
      </c>
      <c r="S55" s="33" t="str">
        <f t="shared" si="17"/>
        <v>Π.Ο.Ε./Υ.ΕΘ.Α.</v>
      </c>
      <c r="T55" s="34" t="str">
        <f t="shared" si="18"/>
        <v>ΔΗΜΟΣ ΑΘΗΝΑΙΩΝ</v>
      </c>
      <c r="U55" s="31" t="str">
        <f t="shared" si="19"/>
        <v>Π.Ο.Ε./Υ.ΕΘ.Α.</v>
      </c>
      <c r="V55" s="32">
        <f t="shared" si="20"/>
        <v>2</v>
      </c>
      <c r="W55" s="32">
        <f t="shared" si="21"/>
        <v>2</v>
      </c>
      <c r="X55" s="33" t="str">
        <f t="shared" si="22"/>
        <v>ΔΗΜΟΣ ΑΘΗΝΑΙΩΝ</v>
      </c>
      <c r="Y55" s="33">
        <f t="shared" si="23"/>
        <v>2</v>
      </c>
      <c r="Z55" s="35">
        <f t="shared" si="24"/>
        <v>2</v>
      </c>
      <c r="AN55" s="32"/>
    </row>
    <row r="56" spans="1:40" ht="15" customHeight="1">
      <c r="A56" s="44"/>
      <c r="B56" s="45"/>
      <c r="C56" s="46">
        <v>2</v>
      </c>
      <c r="D56" s="46">
        <v>4</v>
      </c>
      <c r="E56" s="67" t="str">
        <f>AC13</f>
        <v>Π.Ο.Ε./ΥΠ.ΠΟ.</v>
      </c>
      <c r="F56" s="67" t="str">
        <f>AC10</f>
        <v>Π.Ο.Ε./Δ.Ο.Υ.</v>
      </c>
      <c r="G56" s="49"/>
      <c r="H56" s="50"/>
      <c r="I56" s="71">
        <v>0</v>
      </c>
      <c r="J56" s="72">
        <v>1</v>
      </c>
      <c r="K56" s="37"/>
      <c r="L56" s="37"/>
      <c r="M56" s="31" t="str">
        <f t="shared" si="11"/>
        <v>Π.Ο.Ε./Δ.Ο.Υ.</v>
      </c>
      <c r="N56" s="33" t="str">
        <f t="shared" si="12"/>
        <v>Π.Ο.Ε./ΥΠ.ΠΟ.</v>
      </c>
      <c r="O56" s="33" t="str">
        <f t="shared" si="13"/>
        <v>Π.Ο.Ε./Δ.Ο.Υ.</v>
      </c>
      <c r="P56" s="34" t="str">
        <f t="shared" si="14"/>
        <v>Π.Ο.Ε./ΥΠ.ΠΟ.</v>
      </c>
      <c r="Q56" s="31" t="str">
        <f t="shared" si="15"/>
        <v>Π.Ο.Ε./ΥΠ.ΠΟ.</v>
      </c>
      <c r="R56" s="33" t="str">
        <f t="shared" si="16"/>
        <v>Π.Ο.Ε./Δ.Ο.Υ.</v>
      </c>
      <c r="S56" s="33" t="str">
        <f t="shared" si="17"/>
        <v>Π.Ο.Ε./ΥΠ.ΠΟ.</v>
      </c>
      <c r="T56" s="34" t="str">
        <f t="shared" si="18"/>
        <v>Π.Ο.Ε./Δ.Ο.Υ.</v>
      </c>
      <c r="U56" s="31" t="str">
        <f t="shared" si="19"/>
        <v>Π.Ο.Ε./ΥΠ.ΠΟ.</v>
      </c>
      <c r="V56" s="32">
        <f t="shared" si="20"/>
        <v>2</v>
      </c>
      <c r="W56" s="32">
        <f t="shared" si="21"/>
        <v>5</v>
      </c>
      <c r="X56" s="33" t="str">
        <f t="shared" si="22"/>
        <v>Π.Ο.Ε./Δ.Ο.Υ.</v>
      </c>
      <c r="Y56" s="33">
        <f t="shared" si="23"/>
        <v>5</v>
      </c>
      <c r="Z56" s="35">
        <f t="shared" si="24"/>
        <v>2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69</v>
      </c>
      <c r="B58" s="2"/>
      <c r="C58" s="2"/>
      <c r="D58" s="2"/>
      <c r="E58" s="6"/>
      <c r="F58" s="6"/>
      <c r="G58" s="1" t="s">
        <v>79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ΥΠ. ΕΣΩΤΕΡΙΚΩΝ</v>
      </c>
      <c r="F60" s="66" t="str">
        <f>AC2</f>
        <v>Ο.Σ.Υ.Ο.</v>
      </c>
      <c r="G60" s="47"/>
      <c r="H60" s="48"/>
      <c r="I60" s="69">
        <v>6</v>
      </c>
      <c r="J60" s="70">
        <v>3</v>
      </c>
      <c r="M60" s="31" t="str">
        <f t="shared" si="11"/>
        <v>Ο.Σ.Υ.Ο.</v>
      </c>
      <c r="N60" s="33" t="str">
        <f t="shared" si="12"/>
        <v>ΥΠ. ΕΣΩΤΕΡΙΚΩΝ</v>
      </c>
      <c r="O60" s="33" t="str">
        <f t="shared" si="13"/>
        <v>ΥΠ. ΕΣΩΤΕΡΙΚΩΝ</v>
      </c>
      <c r="P60" s="34" t="str">
        <f t="shared" si="14"/>
        <v>Ο.Σ.Υ.Ο.</v>
      </c>
      <c r="Q60" s="31" t="str">
        <f t="shared" si="15"/>
        <v>ΥΠ. ΕΣΩΤΕΡΙΚΩΝ</v>
      </c>
      <c r="R60" s="33" t="str">
        <f t="shared" si="16"/>
        <v>Ο.Σ.Υ.Ο.</v>
      </c>
      <c r="S60" s="33" t="str">
        <f t="shared" si="17"/>
        <v>ΥΠ. ΕΣΩΤΕΡΙΚΩΝ</v>
      </c>
      <c r="T60" s="34" t="str">
        <f t="shared" si="18"/>
        <v>Ο.Σ.Υ.Ο.</v>
      </c>
      <c r="U60" s="31" t="str">
        <f t="shared" si="19"/>
        <v>ΥΠ. ΕΣΩΤΕΡΙΚΩΝ</v>
      </c>
      <c r="V60" s="32">
        <f t="shared" si="20"/>
        <v>7</v>
      </c>
      <c r="W60" s="32">
        <f t="shared" si="21"/>
        <v>6</v>
      </c>
      <c r="X60" s="33" t="str">
        <f t="shared" si="22"/>
        <v>Ο.Σ.Υ.Ο.</v>
      </c>
      <c r="Y60" s="33">
        <f t="shared" si="23"/>
        <v>6</v>
      </c>
      <c r="Z60" s="35">
        <f t="shared" si="24"/>
        <v>7</v>
      </c>
      <c r="AN60" s="32"/>
    </row>
    <row r="61" spans="1:42" ht="15" customHeight="1">
      <c r="A61" s="44"/>
      <c r="B61" s="45"/>
      <c r="C61" s="46">
        <v>0</v>
      </c>
      <c r="D61" s="46">
        <v>3</v>
      </c>
      <c r="E61" s="67" t="str">
        <f>AC7</f>
        <v>Ο.ΣΥ.Π.Α.</v>
      </c>
      <c r="F61" s="67" t="str">
        <f>AC3</f>
        <v>Δ.Ο.Ε.</v>
      </c>
      <c r="G61" s="49"/>
      <c r="H61" s="50"/>
      <c r="I61" s="71">
        <v>1</v>
      </c>
      <c r="J61" s="72">
        <v>4</v>
      </c>
      <c r="M61" s="31" t="str">
        <f t="shared" si="11"/>
        <v>Δ.Ο.Ε.</v>
      </c>
      <c r="N61" s="33" t="str">
        <f t="shared" si="12"/>
        <v>Ο.ΣΥ.Π.Α.</v>
      </c>
      <c r="O61" s="33" t="str">
        <f t="shared" si="13"/>
        <v>Δ.Ο.Ε.</v>
      </c>
      <c r="P61" s="34" t="str">
        <f t="shared" si="14"/>
        <v>Ο.ΣΥ.Π.Α.</v>
      </c>
      <c r="Q61" s="31" t="str">
        <f t="shared" si="15"/>
        <v>Ο.ΣΥ.Π.Α.</v>
      </c>
      <c r="R61" s="33" t="str">
        <f t="shared" si="16"/>
        <v>Δ.Ο.Ε.</v>
      </c>
      <c r="S61" s="33" t="str">
        <f t="shared" si="17"/>
        <v>Ο.ΣΥ.Π.Α.</v>
      </c>
      <c r="T61" s="34" t="str">
        <f t="shared" si="18"/>
        <v>Δ.Ο.Ε.</v>
      </c>
      <c r="U61" s="31" t="str">
        <f t="shared" si="19"/>
        <v>Ο.ΣΥ.Π.Α.</v>
      </c>
      <c r="V61" s="32">
        <f t="shared" si="20"/>
        <v>1</v>
      </c>
      <c r="W61" s="32">
        <f t="shared" si="21"/>
        <v>7</v>
      </c>
      <c r="X61" s="33" t="str">
        <f t="shared" si="22"/>
        <v>Δ.Ο.Ε.</v>
      </c>
      <c r="Y61" s="33">
        <f t="shared" si="23"/>
        <v>7</v>
      </c>
      <c r="Z61" s="35">
        <f t="shared" si="24"/>
        <v>1</v>
      </c>
      <c r="AN61" s="32"/>
      <c r="AO61" s="37"/>
      <c r="AP61" s="37"/>
    </row>
    <row r="62" spans="1:42" ht="15" customHeight="1">
      <c r="A62" s="44"/>
      <c r="B62" s="45"/>
      <c r="C62" s="46">
        <v>1</v>
      </c>
      <c r="D62" s="46">
        <v>4</v>
      </c>
      <c r="E62" s="67" t="str">
        <f>AC6</f>
        <v>ΥΠ. ΓΕΩΡΓΙΑΣ</v>
      </c>
      <c r="F62" s="67" t="str">
        <f>AC4</f>
        <v>ΒΟΥΛΗ ΕΛΛΗΝΩΝ</v>
      </c>
      <c r="G62" s="49"/>
      <c r="H62" s="50"/>
      <c r="I62" s="71">
        <v>3</v>
      </c>
      <c r="J62" s="72">
        <v>2</v>
      </c>
      <c r="K62" s="37"/>
      <c r="L62" s="37"/>
      <c r="M62" s="31" t="str">
        <f t="shared" si="11"/>
        <v>ΒΟΥΛΗ ΕΛΛΗΝΩΝ</v>
      </c>
      <c r="N62" s="33" t="str">
        <f t="shared" si="12"/>
        <v>ΥΠ. ΓΕΩΡΓΙΑΣ</v>
      </c>
      <c r="O62" s="33" t="str">
        <f t="shared" si="13"/>
        <v>ΥΠ. ΓΕΩΡΓΙΑΣ</v>
      </c>
      <c r="P62" s="34" t="str">
        <f t="shared" si="14"/>
        <v>ΒΟΥΛΗ ΕΛΛΗΝΩΝ</v>
      </c>
      <c r="Q62" s="31" t="str">
        <f t="shared" si="15"/>
        <v>ΥΠ. ΓΕΩΡΓΙΑΣ</v>
      </c>
      <c r="R62" s="33" t="str">
        <f t="shared" si="16"/>
        <v>ΒΟΥΛΗ ΕΛΛΗΝΩΝ</v>
      </c>
      <c r="S62" s="33" t="str">
        <f t="shared" si="17"/>
        <v>ΥΠ. ΓΕΩΡΓΙΑΣ</v>
      </c>
      <c r="T62" s="34" t="str">
        <f t="shared" si="18"/>
        <v>ΒΟΥΛΗ ΕΛΛΗΝΩΝ</v>
      </c>
      <c r="U62" s="31" t="str">
        <f t="shared" si="19"/>
        <v>ΥΠ. ΓΕΩΡΓΙΑΣ</v>
      </c>
      <c r="V62" s="32">
        <f t="shared" si="20"/>
        <v>4</v>
      </c>
      <c r="W62" s="32">
        <f t="shared" si="21"/>
        <v>6</v>
      </c>
      <c r="X62" s="33" t="str">
        <f t="shared" si="22"/>
        <v>ΒΟΥΛΗ ΕΛΛΗΝΩΝ</v>
      </c>
      <c r="Y62" s="33">
        <f t="shared" si="23"/>
        <v>6</v>
      </c>
      <c r="Z62" s="35">
        <f t="shared" si="24"/>
        <v>4</v>
      </c>
      <c r="AN62" s="32"/>
      <c r="AO62" s="37"/>
      <c r="AP62" s="37"/>
    </row>
    <row r="63" spans="1:42" ht="15" customHeight="1">
      <c r="A63" s="44"/>
      <c r="B63" s="45"/>
      <c r="C63" s="46">
        <v>1</v>
      </c>
      <c r="D63" s="46">
        <v>1</v>
      </c>
      <c r="E63" s="67" t="str">
        <f>AC9</f>
        <v>ΔΗΜΟΣ ΑΘΗΝΑΙΩΝ</v>
      </c>
      <c r="F63" s="67" t="str">
        <f>AC12</f>
        <v>ΠΥΡΟΣΒΕΣΤΙΚΗ ΥΠΗΡΕΣΙΑ</v>
      </c>
      <c r="G63" s="49"/>
      <c r="H63" s="50"/>
      <c r="I63" s="71">
        <v>5</v>
      </c>
      <c r="J63" s="72">
        <v>2</v>
      </c>
      <c r="M63" s="31" t="str">
        <f t="shared" si="11"/>
        <v>isopalia</v>
      </c>
      <c r="N63" s="33" t="str">
        <f t="shared" si="12"/>
        <v>isopalia</v>
      </c>
      <c r="O63" s="33" t="str">
        <f t="shared" si="13"/>
        <v>ΔΗΜΟΣ ΑΘΗΝΑΙΩΝ</v>
      </c>
      <c r="P63" s="34" t="str">
        <f t="shared" si="14"/>
        <v>ΠΥΡΟΣΒΕΣΤΙΚΗ ΥΠΗΡΕΣΙΑ</v>
      </c>
      <c r="Q63" s="31" t="str">
        <f t="shared" si="15"/>
        <v>ΔΗΜΟΣ ΑΘΗΝΑΙΩΝ</v>
      </c>
      <c r="R63" s="33" t="str">
        <f t="shared" si="16"/>
        <v>ΠΥΡΟΣΒΕΣΤΙΚΗ ΥΠΗΡΕΣΙΑ</v>
      </c>
      <c r="S63" s="33" t="str">
        <f t="shared" si="17"/>
        <v>ΔΗΜΟΣ ΑΘΗΝΑΙΩΝ</v>
      </c>
      <c r="T63" s="34" t="str">
        <f t="shared" si="18"/>
        <v>ΠΥΡΟΣΒΕΣΤΙΚΗ ΥΠΗΡΕΣΙΑ</v>
      </c>
      <c r="U63" s="31" t="str">
        <f t="shared" si="19"/>
        <v>ΔΗΜΟΣ ΑΘΗΝΑΙΩΝ</v>
      </c>
      <c r="V63" s="32">
        <f t="shared" si="20"/>
        <v>6</v>
      </c>
      <c r="W63" s="32">
        <f t="shared" si="21"/>
        <v>3</v>
      </c>
      <c r="X63" s="33" t="str">
        <f t="shared" si="22"/>
        <v>ΠΥΡΟΣΒΕΣΤΙΚΗ ΥΠΗΡΕΣΙΑ</v>
      </c>
      <c r="Y63" s="33">
        <f t="shared" si="23"/>
        <v>3</v>
      </c>
      <c r="Z63" s="35">
        <f t="shared" si="24"/>
        <v>6</v>
      </c>
      <c r="AN63" s="32"/>
      <c r="AO63" s="37"/>
      <c r="AP63" s="37"/>
    </row>
    <row r="64" spans="1:49" s="37" customFormat="1" ht="15" customHeight="1">
      <c r="A64" s="44"/>
      <c r="B64" s="45"/>
      <c r="C64" s="46">
        <v>1</v>
      </c>
      <c r="D64" s="46">
        <v>2</v>
      </c>
      <c r="E64" s="67" t="str">
        <f>AC10</f>
        <v>Π.Ο.Ε./Δ.Ο.Υ.</v>
      </c>
      <c r="F64" s="67" t="str">
        <f>AC11</f>
        <v>Π.Ο.Ε./Υ.ΕΘ.Α.</v>
      </c>
      <c r="G64" s="49"/>
      <c r="H64" s="50"/>
      <c r="I64" s="71">
        <v>2</v>
      </c>
      <c r="J64" s="72">
        <v>5</v>
      </c>
      <c r="K64" s="7"/>
      <c r="L64" s="7"/>
      <c r="M64" s="31" t="str">
        <f t="shared" si="11"/>
        <v>Π.Ο.Ε./Υ.ΕΘ.Α.</v>
      </c>
      <c r="N64" s="33" t="str">
        <f t="shared" si="12"/>
        <v>Π.Ο.Ε./Δ.Ο.Υ.</v>
      </c>
      <c r="O64" s="33" t="str">
        <f t="shared" si="13"/>
        <v>Π.Ο.Ε./Υ.ΕΘ.Α.</v>
      </c>
      <c r="P64" s="34" t="str">
        <f t="shared" si="14"/>
        <v>Π.Ο.Ε./Δ.Ο.Υ.</v>
      </c>
      <c r="Q64" s="31" t="str">
        <f t="shared" si="15"/>
        <v>Π.Ο.Ε./Δ.Ο.Υ.</v>
      </c>
      <c r="R64" s="33" t="str">
        <f t="shared" si="16"/>
        <v>Π.Ο.Ε./Υ.ΕΘ.Α.</v>
      </c>
      <c r="S64" s="33" t="str">
        <f t="shared" si="17"/>
        <v>Π.Ο.Ε./Δ.Ο.Υ.</v>
      </c>
      <c r="T64" s="34" t="str">
        <f t="shared" si="18"/>
        <v>Π.Ο.Ε./Υ.ΕΘ.Α.</v>
      </c>
      <c r="U64" s="31" t="str">
        <f t="shared" si="19"/>
        <v>Π.Ο.Ε./Δ.Ο.Υ.</v>
      </c>
      <c r="V64" s="32">
        <f t="shared" si="20"/>
        <v>3</v>
      </c>
      <c r="W64" s="32">
        <f t="shared" si="21"/>
        <v>7</v>
      </c>
      <c r="X64" s="33" t="str">
        <f t="shared" si="22"/>
        <v>Π.Ο.Ε./Υ.ΕΘ.Α.</v>
      </c>
      <c r="Y64" s="33">
        <f t="shared" si="23"/>
        <v>7</v>
      </c>
      <c r="Z64" s="35">
        <f t="shared" si="24"/>
        <v>3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0</v>
      </c>
      <c r="D65" s="46">
        <v>3</v>
      </c>
      <c r="E65" s="67" t="str">
        <f>AC5</f>
        <v>Π.Ο.Ε.Δ.Η.Ν.</v>
      </c>
      <c r="F65" s="67" t="str">
        <f>AC13</f>
        <v>Π.Ο.Ε./ΥΠ.ΠΟ.</v>
      </c>
      <c r="G65" s="49"/>
      <c r="H65" s="50"/>
      <c r="I65" s="71">
        <v>2</v>
      </c>
      <c r="J65" s="72">
        <v>4</v>
      </c>
      <c r="M65" s="31" t="str">
        <f t="shared" si="11"/>
        <v>Π.Ο.Ε./ΥΠ.ΠΟ.</v>
      </c>
      <c r="N65" s="33" t="str">
        <f t="shared" si="12"/>
        <v>Π.Ο.Ε.Δ.Η.Ν.</v>
      </c>
      <c r="O65" s="33" t="str">
        <f t="shared" si="13"/>
        <v>Π.Ο.Ε./ΥΠ.ΠΟ.</v>
      </c>
      <c r="P65" s="34" t="str">
        <f t="shared" si="14"/>
        <v>Π.Ο.Ε.Δ.Η.Ν.</v>
      </c>
      <c r="Q65" s="31" t="str">
        <f t="shared" si="15"/>
        <v>Π.Ο.Ε.Δ.Η.Ν.</v>
      </c>
      <c r="R65" s="33" t="str">
        <f t="shared" si="16"/>
        <v>Π.Ο.Ε./ΥΠ.ΠΟ.</v>
      </c>
      <c r="S65" s="33" t="str">
        <f t="shared" si="17"/>
        <v>Π.Ο.Ε.Δ.Η.Ν.</v>
      </c>
      <c r="T65" s="34" t="str">
        <f t="shared" si="18"/>
        <v>Π.Ο.Ε./ΥΠ.ΠΟ.</v>
      </c>
      <c r="U65" s="31" t="str">
        <f t="shared" si="19"/>
        <v>Π.Ο.Ε.Δ.Η.Ν.</v>
      </c>
      <c r="V65" s="32">
        <f t="shared" si="20"/>
        <v>2</v>
      </c>
      <c r="W65" s="32">
        <f t="shared" si="21"/>
        <v>7</v>
      </c>
      <c r="X65" s="33" t="str">
        <f t="shared" si="22"/>
        <v>Π.Ο.Ε./ΥΠ.ΠΟ.</v>
      </c>
      <c r="Y65" s="33">
        <f t="shared" si="23"/>
        <v>7</v>
      </c>
      <c r="Z65" s="35">
        <f t="shared" si="24"/>
        <v>2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49</v>
      </c>
      <c r="B67" s="2"/>
      <c r="C67" s="2"/>
      <c r="D67" s="2"/>
      <c r="E67" s="6"/>
      <c r="F67" s="6"/>
      <c r="G67" s="1" t="s">
        <v>80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0</v>
      </c>
      <c r="D69" s="43">
        <v>2</v>
      </c>
      <c r="E69" s="66" t="str">
        <f>AC2</f>
        <v>Ο.Σ.Υ.Ο.</v>
      </c>
      <c r="F69" s="66" t="str">
        <f>AC9</f>
        <v>ΔΗΜΟΣ ΑΘΗΝΑΙΩΝ</v>
      </c>
      <c r="G69" s="47"/>
      <c r="H69" s="48"/>
      <c r="I69" s="69">
        <v>0</v>
      </c>
      <c r="J69" s="70">
        <v>6</v>
      </c>
      <c r="M69" s="31" t="str">
        <f t="shared" si="11"/>
        <v>ΔΗΜΟΣ ΑΘΗΝΑΙΩΝ</v>
      </c>
      <c r="N69" s="33" t="str">
        <f t="shared" si="12"/>
        <v>Ο.Σ.Υ.Ο.</v>
      </c>
      <c r="O69" s="33" t="str">
        <f t="shared" si="13"/>
        <v>ΔΗΜΟΣ ΑΘΗΝΑΙΩΝ</v>
      </c>
      <c r="P69" s="34" t="str">
        <f t="shared" si="14"/>
        <v>Ο.Σ.Υ.Ο.</v>
      </c>
      <c r="Q69" s="31" t="str">
        <f t="shared" si="15"/>
        <v>Ο.Σ.Υ.Ο.</v>
      </c>
      <c r="R69" s="33" t="str">
        <f t="shared" si="16"/>
        <v>ΔΗΜΟΣ ΑΘΗΝΑΙΩΝ</v>
      </c>
      <c r="S69" s="33" t="str">
        <f t="shared" si="17"/>
        <v>Ο.Σ.Υ.Ο.</v>
      </c>
      <c r="T69" s="34" t="str">
        <f t="shared" si="18"/>
        <v>ΔΗΜΟΣ ΑΘΗΝΑΙΩΝ</v>
      </c>
      <c r="U69" s="31" t="str">
        <f t="shared" si="19"/>
        <v>Ο.Σ.Υ.Ο.</v>
      </c>
      <c r="V69" s="32">
        <f t="shared" si="20"/>
        <v>0</v>
      </c>
      <c r="W69" s="32">
        <f t="shared" si="21"/>
        <v>8</v>
      </c>
      <c r="X69" s="33" t="str">
        <f t="shared" si="22"/>
        <v>ΔΗΜΟΣ ΑΘΗΝΑΙΩΝ</v>
      </c>
      <c r="Y69" s="33">
        <f t="shared" si="23"/>
        <v>8</v>
      </c>
      <c r="Z69" s="35">
        <f t="shared" si="24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3</v>
      </c>
      <c r="D70" s="46">
        <v>3</v>
      </c>
      <c r="E70" s="67" t="str">
        <f>AC3</f>
        <v>Δ.Ο.Ε.</v>
      </c>
      <c r="F70" s="67" t="str">
        <f>AC8</f>
        <v>ΥΠ. ΕΣΩΤΕΡΙΚΩΝ</v>
      </c>
      <c r="G70" s="49"/>
      <c r="H70" s="50"/>
      <c r="I70" s="71">
        <v>3</v>
      </c>
      <c r="J70" s="72">
        <v>1</v>
      </c>
      <c r="M70" s="31" t="str">
        <f t="shared" si="11"/>
        <v>isopalia</v>
      </c>
      <c r="N70" s="33" t="str">
        <f t="shared" si="12"/>
        <v>isopalia</v>
      </c>
      <c r="O70" s="33" t="str">
        <f t="shared" si="13"/>
        <v>Δ.Ο.Ε.</v>
      </c>
      <c r="P70" s="34" t="str">
        <f t="shared" si="14"/>
        <v>ΥΠ. ΕΣΩΤΕΡΙΚΩΝ</v>
      </c>
      <c r="Q70" s="31" t="str">
        <f t="shared" si="15"/>
        <v>Δ.Ο.Ε.</v>
      </c>
      <c r="R70" s="33" t="str">
        <f t="shared" si="16"/>
        <v>ΥΠ. ΕΣΩΤΕΡΙΚΩΝ</v>
      </c>
      <c r="S70" s="33" t="str">
        <f t="shared" si="17"/>
        <v>Δ.Ο.Ε.</v>
      </c>
      <c r="T70" s="34" t="str">
        <f t="shared" si="18"/>
        <v>ΥΠ. ΕΣΩΤΕΡΙΚΩΝ</v>
      </c>
      <c r="U70" s="31" t="str">
        <f t="shared" si="19"/>
        <v>Δ.Ο.Ε.</v>
      </c>
      <c r="V70" s="32">
        <f t="shared" si="20"/>
        <v>6</v>
      </c>
      <c r="W70" s="32">
        <f t="shared" si="21"/>
        <v>4</v>
      </c>
      <c r="X70" s="33" t="str">
        <f t="shared" si="22"/>
        <v>ΥΠ. ΕΣΩΤΕΡΙΚΩΝ</v>
      </c>
      <c r="Y70" s="33">
        <f t="shared" si="23"/>
        <v>4</v>
      </c>
      <c r="Z70" s="35">
        <f t="shared" si="24"/>
        <v>6</v>
      </c>
      <c r="AN70" s="32"/>
    </row>
    <row r="71" spans="1:40" ht="15" customHeight="1">
      <c r="A71" s="44"/>
      <c r="B71" s="45"/>
      <c r="C71" s="46">
        <v>3</v>
      </c>
      <c r="D71" s="46">
        <v>7</v>
      </c>
      <c r="E71" s="67" t="str">
        <f>AC4</f>
        <v>ΒΟΥΛΗ ΕΛΛΗΝΩΝ</v>
      </c>
      <c r="F71" s="67" t="str">
        <f>AC7</f>
        <v>Ο.ΣΥ.Π.Α.</v>
      </c>
      <c r="G71" s="49"/>
      <c r="H71" s="50"/>
      <c r="I71" s="71">
        <v>0</v>
      </c>
      <c r="J71" s="72">
        <v>0</v>
      </c>
      <c r="K71" s="37"/>
      <c r="L71" s="37"/>
      <c r="M71" s="31" t="str">
        <f t="shared" si="11"/>
        <v>Ο.ΣΥ.Π.Α.</v>
      </c>
      <c r="N71" s="33" t="str">
        <f t="shared" si="12"/>
        <v>ΒΟΥΛΗ ΕΛΛΗΝΩΝ</v>
      </c>
      <c r="O71" s="33" t="str">
        <f t="shared" si="13"/>
        <v>isopalia</v>
      </c>
      <c r="P71" s="34" t="str">
        <f t="shared" si="14"/>
        <v>isopalia</v>
      </c>
      <c r="Q71" s="31" t="str">
        <f t="shared" si="15"/>
        <v>ΒΟΥΛΗ ΕΛΛΗΝΩΝ</v>
      </c>
      <c r="R71" s="33" t="str">
        <f t="shared" si="16"/>
        <v>Ο.ΣΥ.Π.Α.</v>
      </c>
      <c r="S71" s="33" t="str">
        <f t="shared" si="17"/>
        <v>ΒΟΥΛΗ ΕΛΛΗΝΩΝ</v>
      </c>
      <c r="T71" s="34" t="str">
        <f t="shared" si="18"/>
        <v>Ο.ΣΥ.Π.Α.</v>
      </c>
      <c r="U71" s="31" t="str">
        <f t="shared" si="19"/>
        <v>ΒΟΥΛΗ ΕΛΛΗΝΩΝ</v>
      </c>
      <c r="V71" s="32">
        <f t="shared" si="20"/>
        <v>3</v>
      </c>
      <c r="W71" s="32">
        <f t="shared" si="21"/>
        <v>7</v>
      </c>
      <c r="X71" s="33" t="str">
        <f t="shared" si="22"/>
        <v>Ο.ΣΥ.Π.Α.</v>
      </c>
      <c r="Y71" s="33">
        <f t="shared" si="23"/>
        <v>7</v>
      </c>
      <c r="Z71" s="35">
        <f t="shared" si="24"/>
        <v>3</v>
      </c>
      <c r="AN71" s="32"/>
    </row>
    <row r="72" spans="1:40" ht="15" customHeight="1">
      <c r="A72" s="44"/>
      <c r="B72" s="45"/>
      <c r="C72" s="46">
        <v>2</v>
      </c>
      <c r="D72" s="46">
        <v>2</v>
      </c>
      <c r="E72" s="67" t="str">
        <f>AC5</f>
        <v>Π.Ο.Ε.Δ.Η.Ν.</v>
      </c>
      <c r="F72" s="67" t="str">
        <f>AC6</f>
        <v>ΥΠ. ΓΕΩΡΓΙΑΣ</v>
      </c>
      <c r="G72" s="49"/>
      <c r="H72" s="50"/>
      <c r="I72" s="71">
        <v>1</v>
      </c>
      <c r="J72" s="72">
        <v>0</v>
      </c>
      <c r="M72" s="31" t="str">
        <f t="shared" si="11"/>
        <v>isopalia</v>
      </c>
      <c r="N72" s="33" t="str">
        <f t="shared" si="12"/>
        <v>isopalia</v>
      </c>
      <c r="O72" s="33" t="str">
        <f t="shared" si="13"/>
        <v>Π.Ο.Ε.Δ.Η.Ν.</v>
      </c>
      <c r="P72" s="34" t="str">
        <f t="shared" si="14"/>
        <v>ΥΠ. ΓΕΩΡΓΙΑΣ</v>
      </c>
      <c r="Q72" s="31" t="str">
        <f t="shared" si="15"/>
        <v>Π.Ο.Ε.Δ.Η.Ν.</v>
      </c>
      <c r="R72" s="33" t="str">
        <f t="shared" si="16"/>
        <v>ΥΠ. ΓΕΩΡΓΙΑΣ</v>
      </c>
      <c r="S72" s="33" t="str">
        <f t="shared" si="17"/>
        <v>Π.Ο.Ε.Δ.Η.Ν.</v>
      </c>
      <c r="T72" s="34" t="str">
        <f t="shared" si="18"/>
        <v>ΥΠ. ΓΕΩΡΓΙΑΣ</v>
      </c>
      <c r="U72" s="31" t="str">
        <f t="shared" si="19"/>
        <v>Π.Ο.Ε.Δ.Η.Ν.</v>
      </c>
      <c r="V72" s="32">
        <f t="shared" si="20"/>
        <v>3</v>
      </c>
      <c r="W72" s="32">
        <f t="shared" si="21"/>
        <v>2</v>
      </c>
      <c r="X72" s="33" t="str">
        <f t="shared" si="22"/>
        <v>ΥΠ. ΓΕΩΡΓΙΑΣ</v>
      </c>
      <c r="Y72" s="33">
        <f t="shared" si="23"/>
        <v>2</v>
      </c>
      <c r="Z72" s="35">
        <f t="shared" si="24"/>
        <v>3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0</v>
      </c>
      <c r="D73" s="46">
        <v>3</v>
      </c>
      <c r="E73" s="67" t="str">
        <f>AC12</f>
        <v>ΠΥΡΟΣΒΕΣΤΙΚΗ ΥΠΗΡΕΣΙΑ</v>
      </c>
      <c r="F73" s="67" t="str">
        <f>AC10</f>
        <v>Π.Ο.Ε./Δ.Ο.Υ.</v>
      </c>
      <c r="G73" s="49"/>
      <c r="H73" s="50"/>
      <c r="I73" s="71">
        <v>3</v>
      </c>
      <c r="J73" s="72">
        <v>1</v>
      </c>
      <c r="L73" s="7"/>
      <c r="M73" s="31" t="str">
        <f aca="true" t="shared" si="27" ref="M73:M110">IF(C73&lt;&gt;"",IF(C73&gt;D73,E73,IF(C73&lt;D73,F73,"isopalia")),"")</f>
        <v>Π.Ο.Ε./Δ.Ο.Υ.</v>
      </c>
      <c r="N73" s="33" t="str">
        <f aca="true" t="shared" si="28" ref="N73:N110">IF(C73&lt;&gt;"",IF(C73&lt;D73,E73,IF(C73&gt;D73,F73,"isopalia")),"")</f>
        <v>ΠΥΡΟΣΒΕΣΤΙΚΗ ΥΠΗΡΕΣΙΑ</v>
      </c>
      <c r="O73" s="33" t="str">
        <f aca="true" t="shared" si="29" ref="O73:O110">IF(I73&lt;&gt;"",IF(I73&gt;J73,E73,IF(I73&lt;J73,F73,"isopalia")),"")</f>
        <v>ΠΥΡΟΣΒΕΣΤΙΚΗ ΥΠΗΡΕΣΙΑ</v>
      </c>
      <c r="P73" s="34" t="str">
        <f aca="true" t="shared" si="30" ref="P73:P110">IF(I73&lt;&gt;"",IF(I73&lt;J73,E73,IF(I73&gt;J73,F73,"isopalia")),"")</f>
        <v>Π.Ο.Ε./Δ.Ο.Υ.</v>
      </c>
      <c r="Q73" s="31" t="str">
        <f aca="true" t="shared" si="31" ref="Q73:Q110">IF(C73&lt;&gt;"",E73,"")</f>
        <v>ΠΥΡΟΣΒΕΣΤΙΚΗ ΥΠΗΡΕΣΙΑ</v>
      </c>
      <c r="R73" s="33" t="str">
        <f aca="true" t="shared" si="32" ref="R73:R110">IF(C73&lt;&gt;"",F73,"")</f>
        <v>Π.Ο.Ε./Δ.Ο.Υ.</v>
      </c>
      <c r="S73" s="33" t="str">
        <f aca="true" t="shared" si="33" ref="S73:S110">IF(I73&lt;&gt;"",E73,"")</f>
        <v>ΠΥΡΟΣΒΕΣΤΙΚΗ ΥΠΗΡΕΣΙΑ</v>
      </c>
      <c r="T73" s="34" t="str">
        <f aca="true" t="shared" si="34" ref="T73:T110">IF(I73&lt;&gt;"",F73,"")</f>
        <v>Π.Ο.Ε./Δ.Ο.Υ.</v>
      </c>
      <c r="U73" s="31" t="str">
        <f aca="true" t="shared" si="35" ref="U73:U110">+E73</f>
        <v>ΠΥΡΟΣΒΕΣΤΙΚΗ ΥΠΗΡΕΣΙΑ</v>
      </c>
      <c r="V73" s="32">
        <f aca="true" t="shared" si="36" ref="V73:V110">+C73+I73</f>
        <v>3</v>
      </c>
      <c r="W73" s="32">
        <f aca="true" t="shared" si="37" ref="W73:W110">+D73+J73</f>
        <v>4</v>
      </c>
      <c r="X73" s="33" t="str">
        <f aca="true" t="shared" si="38" ref="X73:X110">+F73</f>
        <v>Π.Ο.Ε./Δ.Ο.Υ.</v>
      </c>
      <c r="Y73" s="33">
        <f aca="true" t="shared" si="39" ref="Y73:Y110">+D73+J73</f>
        <v>4</v>
      </c>
      <c r="Z73" s="35">
        <f aca="true" t="shared" si="40" ref="Z73:Z110">+C73+I73</f>
        <v>3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0</v>
      </c>
      <c r="D74" s="46">
        <v>5</v>
      </c>
      <c r="E74" s="67" t="str">
        <f>AC13</f>
        <v>Π.Ο.Ε./ΥΠ.ΠΟ.</v>
      </c>
      <c r="F74" s="67" t="str">
        <f>AC11</f>
        <v>Π.Ο.Ε./Υ.ΕΘ.Α.</v>
      </c>
      <c r="G74" s="49"/>
      <c r="H74" s="50"/>
      <c r="I74" s="71">
        <v>0</v>
      </c>
      <c r="J74" s="72">
        <v>8</v>
      </c>
      <c r="K74" s="7"/>
      <c r="L74" s="7"/>
      <c r="M74" s="31" t="str">
        <f t="shared" si="27"/>
        <v>Π.Ο.Ε./Υ.ΕΘ.Α.</v>
      </c>
      <c r="N74" s="33" t="str">
        <f t="shared" si="28"/>
        <v>Π.Ο.Ε./ΥΠ.ΠΟ.</v>
      </c>
      <c r="O74" s="33" t="str">
        <f t="shared" si="29"/>
        <v>Π.Ο.Ε./Υ.ΕΘ.Α.</v>
      </c>
      <c r="P74" s="34" t="str">
        <f t="shared" si="30"/>
        <v>Π.Ο.Ε./ΥΠ.ΠΟ.</v>
      </c>
      <c r="Q74" s="31" t="str">
        <f t="shared" si="31"/>
        <v>Π.Ο.Ε./ΥΠ.ΠΟ.</v>
      </c>
      <c r="R74" s="33" t="str">
        <f t="shared" si="32"/>
        <v>Π.Ο.Ε./Υ.ΕΘ.Α.</v>
      </c>
      <c r="S74" s="33" t="str">
        <f t="shared" si="33"/>
        <v>Π.Ο.Ε./ΥΠ.ΠΟ.</v>
      </c>
      <c r="T74" s="34" t="str">
        <f t="shared" si="34"/>
        <v>Π.Ο.Ε./Υ.ΕΘ.Α.</v>
      </c>
      <c r="U74" s="31" t="str">
        <f t="shared" si="35"/>
        <v>Π.Ο.Ε./ΥΠ.ΠΟ.</v>
      </c>
      <c r="V74" s="32">
        <f t="shared" si="36"/>
        <v>0</v>
      </c>
      <c r="W74" s="32">
        <f t="shared" si="37"/>
        <v>13</v>
      </c>
      <c r="X74" s="33" t="str">
        <f t="shared" si="38"/>
        <v>Π.Ο.Ε./Υ.ΕΘ.Α.</v>
      </c>
      <c r="Y74" s="33">
        <f t="shared" si="39"/>
        <v>13</v>
      </c>
      <c r="Z74" s="35">
        <f t="shared" si="40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50</v>
      </c>
      <c r="B76" s="2"/>
      <c r="C76" s="2"/>
      <c r="D76" s="2"/>
      <c r="E76" s="6"/>
      <c r="F76" s="6"/>
      <c r="G76" s="1" t="s">
        <v>81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2</v>
      </c>
      <c r="D78" s="43">
        <v>3</v>
      </c>
      <c r="E78" s="66" t="str">
        <f>AC10</f>
        <v>Π.Ο.Ε./Δ.Ο.Υ.</v>
      </c>
      <c r="F78" s="66" t="str">
        <f>AC2</f>
        <v>Ο.Σ.Υ.Ο.</v>
      </c>
      <c r="G78" s="47"/>
      <c r="H78" s="48"/>
      <c r="I78" s="69">
        <v>2</v>
      </c>
      <c r="J78" s="70">
        <v>3</v>
      </c>
      <c r="M78" s="31" t="str">
        <f t="shared" si="27"/>
        <v>Ο.Σ.Υ.Ο.</v>
      </c>
      <c r="N78" s="33" t="str">
        <f t="shared" si="28"/>
        <v>Π.Ο.Ε./Δ.Ο.Υ.</v>
      </c>
      <c r="O78" s="33" t="str">
        <f t="shared" si="29"/>
        <v>Ο.Σ.Υ.Ο.</v>
      </c>
      <c r="P78" s="34" t="str">
        <f t="shared" si="30"/>
        <v>Π.Ο.Ε./Δ.Ο.Υ.</v>
      </c>
      <c r="Q78" s="31" t="str">
        <f t="shared" si="31"/>
        <v>Π.Ο.Ε./Δ.Ο.Υ.</v>
      </c>
      <c r="R78" s="33" t="str">
        <f t="shared" si="32"/>
        <v>Ο.Σ.Υ.Ο.</v>
      </c>
      <c r="S78" s="33" t="str">
        <f t="shared" si="33"/>
        <v>Π.Ο.Ε./Δ.Ο.Υ.</v>
      </c>
      <c r="T78" s="34" t="str">
        <f t="shared" si="34"/>
        <v>Ο.Σ.Υ.Ο.</v>
      </c>
      <c r="U78" s="31" t="str">
        <f t="shared" si="35"/>
        <v>Π.Ο.Ε./Δ.Ο.Υ.</v>
      </c>
      <c r="V78" s="32">
        <f t="shared" si="36"/>
        <v>4</v>
      </c>
      <c r="W78" s="32">
        <f t="shared" si="37"/>
        <v>6</v>
      </c>
      <c r="X78" s="33" t="str">
        <f t="shared" si="38"/>
        <v>Ο.Σ.Υ.Ο.</v>
      </c>
      <c r="Y78" s="33">
        <f t="shared" si="39"/>
        <v>6</v>
      </c>
      <c r="Z78" s="35">
        <f t="shared" si="40"/>
        <v>4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4</v>
      </c>
      <c r="D79" s="46">
        <v>1</v>
      </c>
      <c r="E79" s="67" t="str">
        <f>AC9</f>
        <v>ΔΗΜΟΣ ΑΘΗΝΑΙΩΝ</v>
      </c>
      <c r="F79" s="67" t="str">
        <f>AC3</f>
        <v>Δ.Ο.Ε.</v>
      </c>
      <c r="G79" s="49"/>
      <c r="H79" s="50"/>
      <c r="I79" s="71">
        <v>4</v>
      </c>
      <c r="J79" s="72">
        <v>1</v>
      </c>
      <c r="K79" s="37" t="s">
        <v>83</v>
      </c>
      <c r="L79" s="37"/>
      <c r="M79" s="31" t="str">
        <f t="shared" si="27"/>
        <v>ΔΗΜΟΣ ΑΘΗΝΑΙΩΝ</v>
      </c>
      <c r="N79" s="33" t="str">
        <f t="shared" si="28"/>
        <v>Δ.Ο.Ε.</v>
      </c>
      <c r="O79" s="33" t="str">
        <f t="shared" si="29"/>
        <v>ΔΗΜΟΣ ΑΘΗΝΑΙΩΝ</v>
      </c>
      <c r="P79" s="34" t="str">
        <f t="shared" si="30"/>
        <v>Δ.Ο.Ε.</v>
      </c>
      <c r="Q79" s="31" t="str">
        <f t="shared" si="31"/>
        <v>ΔΗΜΟΣ ΑΘΗΝΑΙΩΝ</v>
      </c>
      <c r="R79" s="33" t="str">
        <f t="shared" si="32"/>
        <v>Δ.Ο.Ε.</v>
      </c>
      <c r="S79" s="33" t="str">
        <f t="shared" si="33"/>
        <v>ΔΗΜΟΣ ΑΘΗΝΑΙΩΝ</v>
      </c>
      <c r="T79" s="34" t="str">
        <f t="shared" si="34"/>
        <v>Δ.Ο.Ε.</v>
      </c>
      <c r="U79" s="31" t="str">
        <f t="shared" si="35"/>
        <v>ΔΗΜΟΣ ΑΘΗΝΑΙΩΝ</v>
      </c>
      <c r="V79" s="32">
        <f t="shared" si="36"/>
        <v>8</v>
      </c>
      <c r="W79" s="32">
        <f t="shared" si="37"/>
        <v>2</v>
      </c>
      <c r="X79" s="33" t="str">
        <f t="shared" si="38"/>
        <v>Δ.Ο.Ε.</v>
      </c>
      <c r="Y79" s="33">
        <f t="shared" si="39"/>
        <v>2</v>
      </c>
      <c r="Z79" s="35">
        <f t="shared" si="40"/>
        <v>8</v>
      </c>
      <c r="AN79" s="32"/>
    </row>
    <row r="80" spans="1:40" ht="15" customHeight="1">
      <c r="A80" s="44"/>
      <c r="B80" s="45"/>
      <c r="C80" s="46">
        <v>2</v>
      </c>
      <c r="D80" s="46">
        <v>0</v>
      </c>
      <c r="E80" s="67" t="str">
        <f>AC8</f>
        <v>ΥΠ. ΕΣΩΤΕΡΙΚΩΝ</v>
      </c>
      <c r="F80" s="67" t="str">
        <f>AC4</f>
        <v>ΒΟΥΛΗ ΕΛΛΗΝΩΝ</v>
      </c>
      <c r="G80" s="49"/>
      <c r="H80" s="50"/>
      <c r="I80" s="71">
        <v>3</v>
      </c>
      <c r="J80" s="72">
        <v>1</v>
      </c>
      <c r="M80" s="31" t="str">
        <f t="shared" si="27"/>
        <v>ΥΠ. ΕΣΩΤΕΡΙΚΩΝ</v>
      </c>
      <c r="N80" s="33" t="str">
        <f t="shared" si="28"/>
        <v>ΒΟΥΛΗ ΕΛΛΗΝΩΝ</v>
      </c>
      <c r="O80" s="33" t="str">
        <f t="shared" si="29"/>
        <v>ΥΠ. ΕΣΩΤΕΡΙΚΩΝ</v>
      </c>
      <c r="P80" s="34" t="str">
        <f t="shared" si="30"/>
        <v>ΒΟΥΛΗ ΕΛΛΗΝΩΝ</v>
      </c>
      <c r="Q80" s="31" t="str">
        <f t="shared" si="31"/>
        <v>ΥΠ. ΕΣΩΤΕΡΙΚΩΝ</v>
      </c>
      <c r="R80" s="33" t="str">
        <f t="shared" si="32"/>
        <v>ΒΟΥΛΗ ΕΛΛΗΝΩΝ</v>
      </c>
      <c r="S80" s="33" t="str">
        <f t="shared" si="33"/>
        <v>ΥΠ. ΕΣΩΤΕΡΙΚΩΝ</v>
      </c>
      <c r="T80" s="34" t="str">
        <f t="shared" si="34"/>
        <v>ΒΟΥΛΗ ΕΛΛΗΝΩΝ</v>
      </c>
      <c r="U80" s="31" t="str">
        <f t="shared" si="35"/>
        <v>ΥΠ. ΕΣΩΤΕΡΙΚΩΝ</v>
      </c>
      <c r="V80" s="32">
        <f t="shared" si="36"/>
        <v>5</v>
      </c>
      <c r="W80" s="32">
        <f t="shared" si="37"/>
        <v>1</v>
      </c>
      <c r="X80" s="33" t="str">
        <f t="shared" si="38"/>
        <v>ΒΟΥΛΗ ΕΛΛΗΝΩΝ</v>
      </c>
      <c r="Y80" s="33">
        <f t="shared" si="39"/>
        <v>1</v>
      </c>
      <c r="Z80" s="35">
        <f t="shared" si="40"/>
        <v>5</v>
      </c>
      <c r="AN80" s="32"/>
    </row>
    <row r="81" spans="1:40" ht="15" customHeight="1">
      <c r="A81" s="44"/>
      <c r="B81" s="45"/>
      <c r="C81" s="46">
        <v>1</v>
      </c>
      <c r="D81" s="46">
        <v>2</v>
      </c>
      <c r="E81" s="67" t="str">
        <f>AC7</f>
        <v>Ο.ΣΥ.Π.Α.</v>
      </c>
      <c r="F81" s="67" t="str">
        <f>AC5</f>
        <v>Π.Ο.Ε.Δ.Η.Ν.</v>
      </c>
      <c r="G81" s="49"/>
      <c r="H81" s="50"/>
      <c r="I81" s="71">
        <v>1</v>
      </c>
      <c r="J81" s="72">
        <v>3</v>
      </c>
      <c r="M81" s="31" t="str">
        <f t="shared" si="27"/>
        <v>Π.Ο.Ε.Δ.Η.Ν.</v>
      </c>
      <c r="N81" s="33" t="str">
        <f t="shared" si="28"/>
        <v>Ο.ΣΥ.Π.Α.</v>
      </c>
      <c r="O81" s="33" t="str">
        <f t="shared" si="29"/>
        <v>Π.Ο.Ε.Δ.Η.Ν.</v>
      </c>
      <c r="P81" s="34" t="str">
        <f t="shared" si="30"/>
        <v>Ο.ΣΥ.Π.Α.</v>
      </c>
      <c r="Q81" s="31" t="str">
        <f t="shared" si="31"/>
        <v>Ο.ΣΥ.Π.Α.</v>
      </c>
      <c r="R81" s="33" t="str">
        <f t="shared" si="32"/>
        <v>Π.Ο.Ε.Δ.Η.Ν.</v>
      </c>
      <c r="S81" s="33" t="str">
        <f t="shared" si="33"/>
        <v>Ο.ΣΥ.Π.Α.</v>
      </c>
      <c r="T81" s="34" t="str">
        <f t="shared" si="34"/>
        <v>Π.Ο.Ε.Δ.Η.Ν.</v>
      </c>
      <c r="U81" s="31" t="str">
        <f t="shared" si="35"/>
        <v>Ο.ΣΥ.Π.Α.</v>
      </c>
      <c r="V81" s="32">
        <f t="shared" si="36"/>
        <v>2</v>
      </c>
      <c r="W81" s="32">
        <f t="shared" si="37"/>
        <v>5</v>
      </c>
      <c r="X81" s="33" t="str">
        <f t="shared" si="38"/>
        <v>Π.Ο.Ε.Δ.Η.Ν.</v>
      </c>
      <c r="Y81" s="33">
        <f t="shared" si="39"/>
        <v>5</v>
      </c>
      <c r="Z81" s="35">
        <f t="shared" si="40"/>
        <v>2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4</v>
      </c>
      <c r="D82" s="46">
        <v>0</v>
      </c>
      <c r="E82" s="67" t="str">
        <f>AC11</f>
        <v>Π.Ο.Ε./Υ.ΕΘ.Α.</v>
      </c>
      <c r="F82" s="67" t="str">
        <f>AC12</f>
        <v>ΠΥΡΟΣΒΕΣΤΙΚΗ ΥΠΗΡΕΣΙΑ</v>
      </c>
      <c r="G82" s="49"/>
      <c r="H82" s="50"/>
      <c r="I82" s="71">
        <v>2</v>
      </c>
      <c r="J82" s="72">
        <v>1</v>
      </c>
      <c r="K82" s="37"/>
      <c r="M82" s="31" t="str">
        <f t="shared" si="27"/>
        <v>Π.Ο.Ε./Υ.ΕΘ.Α.</v>
      </c>
      <c r="N82" s="33" t="str">
        <f t="shared" si="28"/>
        <v>ΠΥΡΟΣΒΕΣΤΙΚΗ ΥΠΗΡΕΣΙΑ</v>
      </c>
      <c r="O82" s="33" t="str">
        <f t="shared" si="29"/>
        <v>Π.Ο.Ε./Υ.ΕΘ.Α.</v>
      </c>
      <c r="P82" s="34" t="str">
        <f t="shared" si="30"/>
        <v>ΠΥΡΟΣΒΕΣΤΙΚΗ ΥΠΗΡΕΣΙΑ</v>
      </c>
      <c r="Q82" s="31" t="str">
        <f t="shared" si="31"/>
        <v>Π.Ο.Ε./Υ.ΕΘ.Α.</v>
      </c>
      <c r="R82" s="33" t="str">
        <f t="shared" si="32"/>
        <v>ΠΥΡΟΣΒΕΣΤΙΚΗ ΥΠΗΡΕΣΙΑ</v>
      </c>
      <c r="S82" s="33" t="str">
        <f t="shared" si="33"/>
        <v>Π.Ο.Ε./Υ.ΕΘ.Α.</v>
      </c>
      <c r="T82" s="34" t="str">
        <f t="shared" si="34"/>
        <v>ΠΥΡΟΣΒΕΣΤΙΚΗ ΥΠΗΡΕΣΙΑ</v>
      </c>
      <c r="U82" s="31" t="str">
        <f t="shared" si="35"/>
        <v>Π.Ο.Ε./Υ.ΕΘ.Α.</v>
      </c>
      <c r="V82" s="32">
        <f t="shared" si="36"/>
        <v>6</v>
      </c>
      <c r="W82" s="32">
        <f t="shared" si="37"/>
        <v>1</v>
      </c>
      <c r="X82" s="33" t="str">
        <f t="shared" si="38"/>
        <v>ΠΥΡΟΣΒΕΣΤΙΚΗ ΥΠΗΡΕΣΙΑ</v>
      </c>
      <c r="Y82" s="33">
        <f t="shared" si="39"/>
        <v>1</v>
      </c>
      <c r="Z82" s="35">
        <f t="shared" si="40"/>
        <v>6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0</v>
      </c>
      <c r="D83" s="46">
        <v>2</v>
      </c>
      <c r="E83" s="67" t="str">
        <f>AC6</f>
        <v>ΥΠ. ΓΕΩΡΓΙΑΣ</v>
      </c>
      <c r="F83" s="67" t="str">
        <f>AC13</f>
        <v>Π.Ο.Ε./ΥΠ.ΠΟ.</v>
      </c>
      <c r="G83" s="49"/>
      <c r="H83" s="50"/>
      <c r="I83" s="71">
        <v>1</v>
      </c>
      <c r="J83" s="72">
        <v>6</v>
      </c>
      <c r="K83" s="7"/>
      <c r="L83" s="7"/>
      <c r="M83" s="31" t="str">
        <f t="shared" si="27"/>
        <v>Π.Ο.Ε./ΥΠ.ΠΟ.</v>
      </c>
      <c r="N83" s="33" t="str">
        <f t="shared" si="28"/>
        <v>ΥΠ. ΓΕΩΡΓΙΑΣ</v>
      </c>
      <c r="O83" s="33" t="str">
        <f t="shared" si="29"/>
        <v>Π.Ο.Ε./ΥΠ.ΠΟ.</v>
      </c>
      <c r="P83" s="34" t="str">
        <f t="shared" si="30"/>
        <v>ΥΠ. ΓΕΩΡΓΙΑΣ</v>
      </c>
      <c r="Q83" s="31" t="str">
        <f t="shared" si="31"/>
        <v>ΥΠ. ΓΕΩΡΓΙΑΣ</v>
      </c>
      <c r="R83" s="33" t="str">
        <f t="shared" si="32"/>
        <v>Π.Ο.Ε./ΥΠ.ΠΟ.</v>
      </c>
      <c r="S83" s="33" t="str">
        <f t="shared" si="33"/>
        <v>ΥΠ. ΓΕΩΡΓΙΑΣ</v>
      </c>
      <c r="T83" s="34" t="str">
        <f t="shared" si="34"/>
        <v>Π.Ο.Ε./ΥΠ.ΠΟ.</v>
      </c>
      <c r="U83" s="31" t="str">
        <f t="shared" si="35"/>
        <v>ΥΠ. ΓΕΩΡΓΙΑΣ</v>
      </c>
      <c r="V83" s="32">
        <f t="shared" si="36"/>
        <v>1</v>
      </c>
      <c r="W83" s="32">
        <f t="shared" si="37"/>
        <v>8</v>
      </c>
      <c r="X83" s="33" t="str">
        <f t="shared" si="38"/>
        <v>Π.Ο.Ε./ΥΠ.ΠΟ.</v>
      </c>
      <c r="Y83" s="33">
        <f t="shared" si="39"/>
        <v>8</v>
      </c>
      <c r="Z83" s="35">
        <f t="shared" si="40"/>
        <v>1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51</v>
      </c>
      <c r="B85" s="2"/>
      <c r="C85" s="2"/>
      <c r="D85" s="2"/>
      <c r="E85" s="6"/>
      <c r="F85" s="6"/>
      <c r="G85" s="1" t="s">
        <v>82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0</v>
      </c>
      <c r="D87" s="43">
        <v>5</v>
      </c>
      <c r="E87" s="66" t="str">
        <f>AC2</f>
        <v>Ο.Σ.Υ.Ο.</v>
      </c>
      <c r="F87" s="66" t="str">
        <f>AC11</f>
        <v>Π.Ο.Ε./Υ.ΕΘ.Α.</v>
      </c>
      <c r="G87" s="47"/>
      <c r="H87" s="48"/>
      <c r="I87" s="69">
        <v>2</v>
      </c>
      <c r="J87" s="70">
        <v>6</v>
      </c>
      <c r="K87" s="37"/>
      <c r="L87" s="37"/>
      <c r="M87" s="31" t="str">
        <f t="shared" si="27"/>
        <v>Π.Ο.Ε./Υ.ΕΘ.Α.</v>
      </c>
      <c r="N87" s="33" t="str">
        <f t="shared" si="28"/>
        <v>Ο.Σ.Υ.Ο.</v>
      </c>
      <c r="O87" s="33" t="str">
        <f t="shared" si="29"/>
        <v>Π.Ο.Ε./Υ.ΕΘ.Α.</v>
      </c>
      <c r="P87" s="34" t="str">
        <f t="shared" si="30"/>
        <v>Ο.Σ.Υ.Ο.</v>
      </c>
      <c r="Q87" s="31" t="str">
        <f t="shared" si="31"/>
        <v>Ο.Σ.Υ.Ο.</v>
      </c>
      <c r="R87" s="33" t="str">
        <f t="shared" si="32"/>
        <v>Π.Ο.Ε./Υ.ΕΘ.Α.</v>
      </c>
      <c r="S87" s="33" t="str">
        <f t="shared" si="33"/>
        <v>Ο.Σ.Υ.Ο.</v>
      </c>
      <c r="T87" s="34" t="str">
        <f t="shared" si="34"/>
        <v>Π.Ο.Ε./Υ.ΕΘ.Α.</v>
      </c>
      <c r="U87" s="31" t="str">
        <f t="shared" si="35"/>
        <v>Ο.Σ.Υ.Ο.</v>
      </c>
      <c r="V87" s="32">
        <f t="shared" si="36"/>
        <v>2</v>
      </c>
      <c r="W87" s="32">
        <f t="shared" si="37"/>
        <v>11</v>
      </c>
      <c r="X87" s="33" t="str">
        <f t="shared" si="38"/>
        <v>Π.Ο.Ε./Υ.ΕΘ.Α.</v>
      </c>
      <c r="Y87" s="33">
        <f t="shared" si="39"/>
        <v>11</v>
      </c>
      <c r="Z87" s="35">
        <f t="shared" si="40"/>
        <v>2</v>
      </c>
      <c r="AN87" s="32"/>
    </row>
    <row r="88" spans="1:42" ht="15" customHeight="1">
      <c r="A88" s="44"/>
      <c r="B88" s="45"/>
      <c r="C88" s="46">
        <v>1</v>
      </c>
      <c r="D88" s="46">
        <v>2</v>
      </c>
      <c r="E88" s="67" t="str">
        <f>AC3</f>
        <v>Δ.Ο.Ε.</v>
      </c>
      <c r="F88" s="67" t="str">
        <f>AC10</f>
        <v>Π.Ο.Ε./Δ.Ο.Υ.</v>
      </c>
      <c r="G88" s="49"/>
      <c r="H88" s="50"/>
      <c r="I88" s="71">
        <v>4</v>
      </c>
      <c r="J88" s="72">
        <v>3</v>
      </c>
      <c r="M88" s="31" t="str">
        <f t="shared" si="27"/>
        <v>Π.Ο.Ε./Δ.Ο.Υ.</v>
      </c>
      <c r="N88" s="33" t="str">
        <f t="shared" si="28"/>
        <v>Δ.Ο.Ε.</v>
      </c>
      <c r="O88" s="33" t="str">
        <f t="shared" si="29"/>
        <v>Δ.Ο.Ε.</v>
      </c>
      <c r="P88" s="34" t="str">
        <f t="shared" si="30"/>
        <v>Π.Ο.Ε./Δ.Ο.Υ.</v>
      </c>
      <c r="Q88" s="31" t="str">
        <f t="shared" si="31"/>
        <v>Δ.Ο.Ε.</v>
      </c>
      <c r="R88" s="33" t="str">
        <f t="shared" si="32"/>
        <v>Π.Ο.Ε./Δ.Ο.Υ.</v>
      </c>
      <c r="S88" s="33" t="str">
        <f t="shared" si="33"/>
        <v>Δ.Ο.Ε.</v>
      </c>
      <c r="T88" s="34" t="str">
        <f t="shared" si="34"/>
        <v>Π.Ο.Ε./Δ.Ο.Υ.</v>
      </c>
      <c r="U88" s="31" t="str">
        <f t="shared" si="35"/>
        <v>Δ.Ο.Ε.</v>
      </c>
      <c r="V88" s="32">
        <f t="shared" si="36"/>
        <v>5</v>
      </c>
      <c r="W88" s="32">
        <f t="shared" si="37"/>
        <v>5</v>
      </c>
      <c r="X88" s="33" t="str">
        <f t="shared" si="38"/>
        <v>Π.Ο.Ε./Δ.Ο.Υ.</v>
      </c>
      <c r="Y88" s="33">
        <f t="shared" si="39"/>
        <v>5</v>
      </c>
      <c r="Z88" s="35">
        <f t="shared" si="40"/>
        <v>5</v>
      </c>
      <c r="AN88" s="32"/>
      <c r="AO88" s="37"/>
      <c r="AP88" s="37"/>
    </row>
    <row r="89" spans="1:40" ht="15" customHeight="1">
      <c r="A89" s="44"/>
      <c r="B89" s="45"/>
      <c r="C89" s="46">
        <v>1</v>
      </c>
      <c r="D89" s="46">
        <v>4</v>
      </c>
      <c r="E89" s="67" t="str">
        <f>AC4</f>
        <v>ΒΟΥΛΗ ΕΛΛΗΝΩΝ</v>
      </c>
      <c r="F89" s="67" t="str">
        <f>AC9</f>
        <v>ΔΗΜΟΣ ΑΘΗΝΑΙΩΝ</v>
      </c>
      <c r="G89" s="49"/>
      <c r="H89" s="50"/>
      <c r="I89" s="71">
        <v>0</v>
      </c>
      <c r="J89" s="72">
        <v>6</v>
      </c>
      <c r="M89" s="31" t="str">
        <f t="shared" si="27"/>
        <v>ΔΗΜΟΣ ΑΘΗΝΑΙΩΝ</v>
      </c>
      <c r="N89" s="33" t="str">
        <f t="shared" si="28"/>
        <v>ΒΟΥΛΗ ΕΛΛΗΝΩΝ</v>
      </c>
      <c r="O89" s="33" t="str">
        <f t="shared" si="29"/>
        <v>ΔΗΜΟΣ ΑΘΗΝΑΙΩΝ</v>
      </c>
      <c r="P89" s="34" t="str">
        <f t="shared" si="30"/>
        <v>ΒΟΥΛΗ ΕΛΛΗΝΩΝ</v>
      </c>
      <c r="Q89" s="31" t="str">
        <f t="shared" si="31"/>
        <v>ΒΟΥΛΗ ΕΛΛΗΝΩΝ</v>
      </c>
      <c r="R89" s="33" t="str">
        <f t="shared" si="32"/>
        <v>ΔΗΜΟΣ ΑΘΗΝΑΙΩΝ</v>
      </c>
      <c r="S89" s="33" t="str">
        <f t="shared" si="33"/>
        <v>ΒΟΥΛΗ ΕΛΛΗΝΩΝ</v>
      </c>
      <c r="T89" s="34" t="str">
        <f t="shared" si="34"/>
        <v>ΔΗΜΟΣ ΑΘΗΝΑΙΩΝ</v>
      </c>
      <c r="U89" s="31" t="str">
        <f t="shared" si="35"/>
        <v>ΒΟΥΛΗ ΕΛΛΗΝΩΝ</v>
      </c>
      <c r="V89" s="32">
        <f t="shared" si="36"/>
        <v>1</v>
      </c>
      <c r="W89" s="32">
        <f t="shared" si="37"/>
        <v>10</v>
      </c>
      <c r="X89" s="33" t="str">
        <f t="shared" si="38"/>
        <v>ΔΗΜΟΣ ΑΘΗΝΑΙΩΝ</v>
      </c>
      <c r="Y89" s="33">
        <f t="shared" si="39"/>
        <v>10</v>
      </c>
      <c r="Z89" s="35">
        <f t="shared" si="40"/>
        <v>1</v>
      </c>
      <c r="AN89" s="32"/>
    </row>
    <row r="90" spans="1:49" ht="15" customHeight="1">
      <c r="A90" s="44"/>
      <c r="B90" s="45"/>
      <c r="C90" s="46">
        <v>1</v>
      </c>
      <c r="D90" s="46">
        <v>5</v>
      </c>
      <c r="E90" s="67" t="str">
        <f>AC5</f>
        <v>Π.Ο.Ε.Δ.Η.Ν.</v>
      </c>
      <c r="F90" s="67" t="str">
        <f>AC8</f>
        <v>ΥΠ. ΕΣΩΤΕΡΙΚΩΝ</v>
      </c>
      <c r="G90" s="49"/>
      <c r="H90" s="50"/>
      <c r="I90" s="71">
        <v>3</v>
      </c>
      <c r="J90" s="72">
        <v>0</v>
      </c>
      <c r="M90" s="31" t="str">
        <f t="shared" si="27"/>
        <v>ΥΠ. ΕΣΩΤΕΡΙΚΩΝ</v>
      </c>
      <c r="N90" s="33" t="str">
        <f t="shared" si="28"/>
        <v>Π.Ο.Ε.Δ.Η.Ν.</v>
      </c>
      <c r="O90" s="33" t="str">
        <f t="shared" si="29"/>
        <v>Π.Ο.Ε.Δ.Η.Ν.</v>
      </c>
      <c r="P90" s="34" t="str">
        <f t="shared" si="30"/>
        <v>ΥΠ. ΕΣΩΤΕΡΙΚΩΝ</v>
      </c>
      <c r="Q90" s="31" t="str">
        <f t="shared" si="31"/>
        <v>Π.Ο.Ε.Δ.Η.Ν.</v>
      </c>
      <c r="R90" s="33" t="str">
        <f t="shared" si="32"/>
        <v>ΥΠ. ΕΣΩΤΕΡΙΚΩΝ</v>
      </c>
      <c r="S90" s="33" t="str">
        <f t="shared" si="33"/>
        <v>Π.Ο.Ε.Δ.Η.Ν.</v>
      </c>
      <c r="T90" s="34" t="str">
        <f t="shared" si="34"/>
        <v>ΥΠ. ΕΣΩΤΕΡΙΚΩΝ</v>
      </c>
      <c r="U90" s="31" t="str">
        <f t="shared" si="35"/>
        <v>Π.Ο.Ε.Δ.Η.Ν.</v>
      </c>
      <c r="V90" s="32">
        <f t="shared" si="36"/>
        <v>4</v>
      </c>
      <c r="W90" s="32">
        <f t="shared" si="37"/>
        <v>5</v>
      </c>
      <c r="X90" s="33" t="str">
        <f t="shared" si="38"/>
        <v>ΥΠ. ΕΣΩΤΕΡΙΚΩΝ</v>
      </c>
      <c r="Y90" s="33">
        <f t="shared" si="39"/>
        <v>5</v>
      </c>
      <c r="Z90" s="35">
        <f t="shared" si="40"/>
        <v>4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1</v>
      </c>
      <c r="D91" s="46">
        <v>3</v>
      </c>
      <c r="E91" s="67" t="str">
        <f>AC6</f>
        <v>ΥΠ. ΓΕΩΡΓΙΑΣ</v>
      </c>
      <c r="F91" s="67" t="str">
        <f>AC7</f>
        <v>Ο.ΣΥ.Π.Α.</v>
      </c>
      <c r="G91" s="49"/>
      <c r="H91" s="50"/>
      <c r="I91" s="71">
        <v>0</v>
      </c>
      <c r="J91" s="72">
        <v>4</v>
      </c>
      <c r="K91" s="7"/>
      <c r="L91" s="7"/>
      <c r="M91" s="31" t="str">
        <f t="shared" si="27"/>
        <v>Ο.ΣΥ.Π.Α.</v>
      </c>
      <c r="N91" s="33" t="str">
        <f t="shared" si="28"/>
        <v>ΥΠ. ΓΕΩΡΓΙΑΣ</v>
      </c>
      <c r="O91" s="33" t="str">
        <f t="shared" si="29"/>
        <v>Ο.ΣΥ.Π.Α.</v>
      </c>
      <c r="P91" s="34" t="str">
        <f t="shared" si="30"/>
        <v>ΥΠ. ΓΕΩΡΓΙΑΣ</v>
      </c>
      <c r="Q91" s="31" t="str">
        <f t="shared" si="31"/>
        <v>ΥΠ. ΓΕΩΡΓΙΑΣ</v>
      </c>
      <c r="R91" s="33" t="str">
        <f t="shared" si="32"/>
        <v>Ο.ΣΥ.Π.Α.</v>
      </c>
      <c r="S91" s="33" t="str">
        <f t="shared" si="33"/>
        <v>ΥΠ. ΓΕΩΡΓΙΑΣ</v>
      </c>
      <c r="T91" s="34" t="str">
        <f t="shared" si="34"/>
        <v>Ο.ΣΥ.Π.Α.</v>
      </c>
      <c r="U91" s="31" t="str">
        <f t="shared" si="35"/>
        <v>ΥΠ. ΓΕΩΡΓΙΑΣ</v>
      </c>
      <c r="V91" s="32">
        <f t="shared" si="36"/>
        <v>1</v>
      </c>
      <c r="W91" s="32">
        <f t="shared" si="37"/>
        <v>7</v>
      </c>
      <c r="X91" s="33" t="str">
        <f t="shared" si="38"/>
        <v>Ο.ΣΥ.Π.Α.</v>
      </c>
      <c r="Y91" s="33">
        <f t="shared" si="39"/>
        <v>7</v>
      </c>
      <c r="Z91" s="35">
        <f t="shared" si="40"/>
        <v>1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0</v>
      </c>
      <c r="D92" s="46">
        <v>1</v>
      </c>
      <c r="E92" s="67" t="str">
        <f>AC13</f>
        <v>Π.Ο.Ε./ΥΠ.ΠΟ.</v>
      </c>
      <c r="F92" s="67" t="str">
        <f>AC12</f>
        <v>ΠΥΡΟΣΒΕΣΤΙΚΗ ΥΠΗΡΕΣΙΑ</v>
      </c>
      <c r="G92" s="49"/>
      <c r="H92" s="50"/>
      <c r="I92" s="71">
        <v>1</v>
      </c>
      <c r="J92" s="72">
        <v>2</v>
      </c>
      <c r="K92" s="37"/>
      <c r="L92" s="37"/>
      <c r="M92" s="31" t="str">
        <f t="shared" si="27"/>
        <v>ΠΥΡΟΣΒΕΣΤΙΚΗ ΥΠΗΡΕΣΙΑ</v>
      </c>
      <c r="N92" s="33" t="str">
        <f t="shared" si="28"/>
        <v>Π.Ο.Ε./ΥΠ.ΠΟ.</v>
      </c>
      <c r="O92" s="33" t="str">
        <f t="shared" si="29"/>
        <v>ΠΥΡΟΣΒΕΣΤΙΚΗ ΥΠΗΡΕΣΙΑ</v>
      </c>
      <c r="P92" s="34" t="str">
        <f t="shared" si="30"/>
        <v>Π.Ο.Ε./ΥΠ.ΠΟ.</v>
      </c>
      <c r="Q92" s="31" t="str">
        <f t="shared" si="31"/>
        <v>Π.Ο.Ε./ΥΠ.ΠΟ.</v>
      </c>
      <c r="R92" s="33" t="str">
        <f t="shared" si="32"/>
        <v>ΠΥΡΟΣΒΕΣΤΙΚΗ ΥΠΗΡΕΣΙΑ</v>
      </c>
      <c r="S92" s="33" t="str">
        <f t="shared" si="33"/>
        <v>Π.Ο.Ε./ΥΠ.ΠΟ.</v>
      </c>
      <c r="T92" s="34" t="str">
        <f t="shared" si="34"/>
        <v>ΠΥΡΟΣΒΕΣΤΙΚΗ ΥΠΗΡΕΣΙΑ</v>
      </c>
      <c r="U92" s="31" t="str">
        <f t="shared" si="35"/>
        <v>Π.Ο.Ε./ΥΠ.ΠΟ.</v>
      </c>
      <c r="V92" s="32">
        <f t="shared" si="36"/>
        <v>1</v>
      </c>
      <c r="W92" s="32">
        <f t="shared" si="37"/>
        <v>3</v>
      </c>
      <c r="X92" s="33" t="str">
        <f t="shared" si="38"/>
        <v>ΠΥΡΟΣΒΕΣΤΙΚΗ ΥΠΗΡΕΣΙΑ</v>
      </c>
      <c r="Y92" s="33">
        <f t="shared" si="39"/>
        <v>3</v>
      </c>
      <c r="Z92" s="35">
        <f t="shared" si="40"/>
        <v>1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30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2</v>
      </c>
      <c r="D96" s="43">
        <v>1</v>
      </c>
      <c r="E96" s="66" t="str">
        <f>AC12</f>
        <v>ΠΥΡΟΣΒΕΣΤΙΚΗ ΥΠΗΡΕΣΙΑ</v>
      </c>
      <c r="F96" s="66" t="str">
        <f>AC2</f>
        <v>Ο.Σ.Υ.Ο.</v>
      </c>
      <c r="G96" s="47"/>
      <c r="H96" s="48"/>
      <c r="I96" s="69">
        <v>4</v>
      </c>
      <c r="J96" s="70">
        <v>2</v>
      </c>
      <c r="K96" s="37"/>
      <c r="L96" s="37"/>
      <c r="M96" s="31" t="str">
        <f t="shared" si="27"/>
        <v>ΠΥΡΟΣΒΕΣΤΙΚΗ ΥΠΗΡΕΣΙΑ</v>
      </c>
      <c r="N96" s="33" t="str">
        <f t="shared" si="28"/>
        <v>Ο.Σ.Υ.Ο.</v>
      </c>
      <c r="O96" s="33" t="str">
        <f t="shared" si="29"/>
        <v>ΠΥΡΟΣΒΕΣΤΙΚΗ ΥΠΗΡΕΣΙΑ</v>
      </c>
      <c r="P96" s="34" t="str">
        <f t="shared" si="30"/>
        <v>Ο.Σ.Υ.Ο.</v>
      </c>
      <c r="Q96" s="31" t="str">
        <f t="shared" si="31"/>
        <v>ΠΥΡΟΣΒΕΣΤΙΚΗ ΥΠΗΡΕΣΙΑ</v>
      </c>
      <c r="R96" s="33" t="str">
        <f t="shared" si="32"/>
        <v>Ο.Σ.Υ.Ο.</v>
      </c>
      <c r="S96" s="33" t="str">
        <f t="shared" si="33"/>
        <v>ΠΥΡΟΣΒΕΣΤΙΚΗ ΥΠΗΡΕΣΙΑ</v>
      </c>
      <c r="T96" s="34" t="str">
        <f t="shared" si="34"/>
        <v>Ο.Σ.Υ.Ο.</v>
      </c>
      <c r="U96" s="31" t="str">
        <f t="shared" si="35"/>
        <v>ΠΥΡΟΣΒΕΣΤΙΚΗ ΥΠΗΡΕΣΙΑ</v>
      </c>
      <c r="V96" s="32">
        <f t="shared" si="36"/>
        <v>6</v>
      </c>
      <c r="W96" s="32">
        <f t="shared" si="37"/>
        <v>3</v>
      </c>
      <c r="X96" s="33" t="str">
        <f t="shared" si="38"/>
        <v>Ο.Σ.Υ.Ο.</v>
      </c>
      <c r="Y96" s="33">
        <f t="shared" si="39"/>
        <v>3</v>
      </c>
      <c r="Z96" s="35">
        <f t="shared" si="40"/>
        <v>6</v>
      </c>
      <c r="AN96" s="32"/>
    </row>
    <row r="97" spans="1:49" s="37" customFormat="1" ht="15" customHeight="1">
      <c r="A97" s="44"/>
      <c r="B97" s="45"/>
      <c r="C97" s="46">
        <v>6</v>
      </c>
      <c r="D97" s="46">
        <v>0</v>
      </c>
      <c r="E97" s="67" t="str">
        <f>AC11</f>
        <v>Π.Ο.Ε./Υ.ΕΘ.Α.</v>
      </c>
      <c r="F97" s="67" t="str">
        <f>AC3</f>
        <v>Δ.Ο.Ε.</v>
      </c>
      <c r="G97" s="49"/>
      <c r="H97" s="50"/>
      <c r="I97" s="71">
        <v>4</v>
      </c>
      <c r="J97" s="72">
        <v>1</v>
      </c>
      <c r="K97" s="7"/>
      <c r="L97" s="7"/>
      <c r="M97" s="31" t="str">
        <f t="shared" si="27"/>
        <v>Π.Ο.Ε./Υ.ΕΘ.Α.</v>
      </c>
      <c r="N97" s="33" t="str">
        <f t="shared" si="28"/>
        <v>Δ.Ο.Ε.</v>
      </c>
      <c r="O97" s="33" t="str">
        <f t="shared" si="29"/>
        <v>Π.Ο.Ε./Υ.ΕΘ.Α.</v>
      </c>
      <c r="P97" s="34" t="str">
        <f t="shared" si="30"/>
        <v>Δ.Ο.Ε.</v>
      </c>
      <c r="Q97" s="31" t="str">
        <f t="shared" si="31"/>
        <v>Π.Ο.Ε./Υ.ΕΘ.Α.</v>
      </c>
      <c r="R97" s="33" t="str">
        <f t="shared" si="32"/>
        <v>Δ.Ο.Ε.</v>
      </c>
      <c r="S97" s="33" t="str">
        <f t="shared" si="33"/>
        <v>Π.Ο.Ε./Υ.ΕΘ.Α.</v>
      </c>
      <c r="T97" s="34" t="str">
        <f t="shared" si="34"/>
        <v>Δ.Ο.Ε.</v>
      </c>
      <c r="U97" s="31" t="str">
        <f t="shared" si="35"/>
        <v>Π.Ο.Ε./Υ.ΕΘ.Α.</v>
      </c>
      <c r="V97" s="32">
        <f t="shared" si="36"/>
        <v>10</v>
      </c>
      <c r="W97" s="32">
        <f t="shared" si="37"/>
        <v>1</v>
      </c>
      <c r="X97" s="33" t="str">
        <f t="shared" si="38"/>
        <v>Δ.Ο.Ε.</v>
      </c>
      <c r="Y97" s="33">
        <f t="shared" si="39"/>
        <v>1</v>
      </c>
      <c r="Z97" s="35">
        <f t="shared" si="40"/>
        <v>10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1</v>
      </c>
      <c r="D98" s="46">
        <v>0</v>
      </c>
      <c r="E98" s="67" t="str">
        <f>AC10</f>
        <v>Π.Ο.Ε./Δ.Ο.Υ.</v>
      </c>
      <c r="F98" s="67" t="str">
        <f>AC4</f>
        <v>ΒΟΥΛΗ ΕΛΛΗΝΩΝ</v>
      </c>
      <c r="G98" s="49"/>
      <c r="H98" s="50"/>
      <c r="I98" s="71">
        <v>5</v>
      </c>
      <c r="J98" s="72">
        <v>3</v>
      </c>
      <c r="M98" s="31" t="str">
        <f t="shared" si="27"/>
        <v>Π.Ο.Ε./Δ.Ο.Υ.</v>
      </c>
      <c r="N98" s="33" t="str">
        <f t="shared" si="28"/>
        <v>ΒΟΥΛΗ ΕΛΛΗΝΩΝ</v>
      </c>
      <c r="O98" s="33" t="str">
        <f t="shared" si="29"/>
        <v>Π.Ο.Ε./Δ.Ο.Υ.</v>
      </c>
      <c r="P98" s="34" t="str">
        <f t="shared" si="30"/>
        <v>ΒΟΥΛΗ ΕΛΛΗΝΩΝ</v>
      </c>
      <c r="Q98" s="31" t="str">
        <f t="shared" si="31"/>
        <v>Π.Ο.Ε./Δ.Ο.Υ.</v>
      </c>
      <c r="R98" s="33" t="str">
        <f t="shared" si="32"/>
        <v>ΒΟΥΛΗ ΕΛΛΗΝΩΝ</v>
      </c>
      <c r="S98" s="33" t="str">
        <f t="shared" si="33"/>
        <v>Π.Ο.Ε./Δ.Ο.Υ.</v>
      </c>
      <c r="T98" s="34" t="str">
        <f t="shared" si="34"/>
        <v>ΒΟΥΛΗ ΕΛΛΗΝΩΝ</v>
      </c>
      <c r="U98" s="31" t="str">
        <f t="shared" si="35"/>
        <v>Π.Ο.Ε./Δ.Ο.Υ.</v>
      </c>
      <c r="V98" s="32">
        <f t="shared" si="36"/>
        <v>6</v>
      </c>
      <c r="W98" s="32">
        <f t="shared" si="37"/>
        <v>3</v>
      </c>
      <c r="X98" s="33" t="str">
        <f t="shared" si="38"/>
        <v>ΒΟΥΛΗ ΕΛΛΗΝΩΝ</v>
      </c>
      <c r="Y98" s="33">
        <f t="shared" si="39"/>
        <v>3</v>
      </c>
      <c r="Z98" s="35">
        <f t="shared" si="40"/>
        <v>6</v>
      </c>
      <c r="AN98" s="32"/>
      <c r="AO98" s="37"/>
      <c r="AP98" s="37"/>
    </row>
    <row r="99" spans="1:42" ht="15" customHeight="1">
      <c r="A99" s="44"/>
      <c r="B99" s="45"/>
      <c r="C99" s="46">
        <v>3</v>
      </c>
      <c r="D99" s="46">
        <v>0</v>
      </c>
      <c r="E99" s="67" t="str">
        <f>AC9</f>
        <v>ΔΗΜΟΣ ΑΘΗΝΑΙΩΝ</v>
      </c>
      <c r="F99" s="67" t="str">
        <f>AC5</f>
        <v>Π.Ο.Ε.Δ.Η.Ν.</v>
      </c>
      <c r="G99" s="49"/>
      <c r="H99" s="50"/>
      <c r="I99" s="71">
        <v>6</v>
      </c>
      <c r="J99" s="72">
        <v>2</v>
      </c>
      <c r="M99" s="31" t="str">
        <f t="shared" si="27"/>
        <v>ΔΗΜΟΣ ΑΘΗΝΑΙΩΝ</v>
      </c>
      <c r="N99" s="33" t="str">
        <f t="shared" si="28"/>
        <v>Π.Ο.Ε.Δ.Η.Ν.</v>
      </c>
      <c r="O99" s="33" t="str">
        <f t="shared" si="29"/>
        <v>ΔΗΜΟΣ ΑΘΗΝΑΙΩΝ</v>
      </c>
      <c r="P99" s="34" t="str">
        <f t="shared" si="30"/>
        <v>Π.Ο.Ε.Δ.Η.Ν.</v>
      </c>
      <c r="Q99" s="31" t="str">
        <f t="shared" si="31"/>
        <v>ΔΗΜΟΣ ΑΘΗΝΑΙΩΝ</v>
      </c>
      <c r="R99" s="33" t="str">
        <f t="shared" si="32"/>
        <v>Π.Ο.Ε.Δ.Η.Ν.</v>
      </c>
      <c r="S99" s="33" t="str">
        <f t="shared" si="33"/>
        <v>ΔΗΜΟΣ ΑΘΗΝΑΙΩΝ</v>
      </c>
      <c r="T99" s="34" t="str">
        <f t="shared" si="34"/>
        <v>Π.Ο.Ε.Δ.Η.Ν.</v>
      </c>
      <c r="U99" s="31" t="str">
        <f t="shared" si="35"/>
        <v>ΔΗΜΟΣ ΑΘΗΝΑΙΩΝ</v>
      </c>
      <c r="V99" s="32">
        <f t="shared" si="36"/>
        <v>9</v>
      </c>
      <c r="W99" s="32">
        <f t="shared" si="37"/>
        <v>2</v>
      </c>
      <c r="X99" s="33" t="str">
        <f t="shared" si="38"/>
        <v>Π.Ο.Ε.Δ.Η.Ν.</v>
      </c>
      <c r="Y99" s="33">
        <f t="shared" si="39"/>
        <v>2</v>
      </c>
      <c r="Z99" s="35">
        <f t="shared" si="40"/>
        <v>9</v>
      </c>
      <c r="AN99" s="32"/>
      <c r="AO99" s="37"/>
      <c r="AP99" s="37"/>
    </row>
    <row r="100" spans="1:42" ht="15" customHeight="1">
      <c r="A100" s="44"/>
      <c r="B100" s="45"/>
      <c r="C100" s="46">
        <v>3</v>
      </c>
      <c r="D100" s="46">
        <v>0</v>
      </c>
      <c r="E100" s="67" t="str">
        <f>AC8</f>
        <v>ΥΠ. ΕΣΩΤΕΡΙΚΩΝ</v>
      </c>
      <c r="F100" s="67" t="str">
        <f>AC6</f>
        <v>ΥΠ. ΓΕΩΡΓΙΑΣ</v>
      </c>
      <c r="G100" s="49"/>
      <c r="H100" s="50"/>
      <c r="I100" s="71">
        <v>4</v>
      </c>
      <c r="J100" s="72">
        <v>0</v>
      </c>
      <c r="K100" s="37"/>
      <c r="L100" s="37"/>
      <c r="M100" s="31" t="str">
        <f t="shared" si="27"/>
        <v>ΥΠ. ΕΣΩΤΕΡΙΚΩΝ</v>
      </c>
      <c r="N100" s="33" t="str">
        <f t="shared" si="28"/>
        <v>ΥΠ. ΓΕΩΡΓΙΑΣ</v>
      </c>
      <c r="O100" s="33" t="str">
        <f t="shared" si="29"/>
        <v>ΥΠ. ΕΣΩΤΕΡΙΚΩΝ</v>
      </c>
      <c r="P100" s="34" t="str">
        <f t="shared" si="30"/>
        <v>ΥΠ. ΓΕΩΡΓΙΑΣ</v>
      </c>
      <c r="Q100" s="31" t="str">
        <f t="shared" si="31"/>
        <v>ΥΠ. ΕΣΩΤΕΡΙΚΩΝ</v>
      </c>
      <c r="R100" s="33" t="str">
        <f t="shared" si="32"/>
        <v>ΥΠ. ΓΕΩΡΓΙΑΣ</v>
      </c>
      <c r="S100" s="33" t="str">
        <f t="shared" si="33"/>
        <v>ΥΠ. ΕΣΩΤΕΡΙΚΩΝ</v>
      </c>
      <c r="T100" s="34" t="str">
        <f t="shared" si="34"/>
        <v>ΥΠ. ΓΕΩΡΓΙΑΣ</v>
      </c>
      <c r="U100" s="31" t="str">
        <f t="shared" si="35"/>
        <v>ΥΠ. ΕΣΩΤΕΡΙΚΩΝ</v>
      </c>
      <c r="V100" s="32">
        <f t="shared" si="36"/>
        <v>7</v>
      </c>
      <c r="W100" s="32">
        <f t="shared" si="37"/>
        <v>0</v>
      </c>
      <c r="X100" s="33" t="str">
        <f t="shared" si="38"/>
        <v>ΥΠ. ΓΕΩΡΓΙΑΣ</v>
      </c>
      <c r="Y100" s="33">
        <f t="shared" si="39"/>
        <v>0</v>
      </c>
      <c r="Z100" s="35">
        <f t="shared" si="40"/>
        <v>7</v>
      </c>
      <c r="AN100" s="32"/>
      <c r="AO100" s="37"/>
      <c r="AP100" s="37"/>
    </row>
    <row r="101" spans="1:40" ht="15" customHeight="1">
      <c r="A101" s="44"/>
      <c r="B101" s="45"/>
      <c r="C101" s="46">
        <v>0</v>
      </c>
      <c r="D101" s="46">
        <v>1</v>
      </c>
      <c r="E101" s="67" t="str">
        <f>AC7</f>
        <v>Ο.ΣΥ.Π.Α.</v>
      </c>
      <c r="F101" s="67" t="str">
        <f>AC13</f>
        <v>Π.Ο.Ε./ΥΠ.ΠΟ.</v>
      </c>
      <c r="G101" s="49"/>
      <c r="H101" s="50"/>
      <c r="I101" s="71">
        <v>2</v>
      </c>
      <c r="J101" s="72">
        <v>2</v>
      </c>
      <c r="M101" s="31" t="str">
        <f t="shared" si="27"/>
        <v>Π.Ο.Ε./ΥΠ.ΠΟ.</v>
      </c>
      <c r="N101" s="33" t="str">
        <f t="shared" si="28"/>
        <v>Ο.ΣΥ.Π.Α.</v>
      </c>
      <c r="O101" s="33" t="str">
        <f t="shared" si="29"/>
        <v>isopalia</v>
      </c>
      <c r="P101" s="34" t="str">
        <f t="shared" si="30"/>
        <v>isopalia</v>
      </c>
      <c r="Q101" s="31" t="str">
        <f t="shared" si="31"/>
        <v>Ο.ΣΥ.Π.Α.</v>
      </c>
      <c r="R101" s="33" t="str">
        <f t="shared" si="32"/>
        <v>Π.Ο.Ε./ΥΠ.ΠΟ.</v>
      </c>
      <c r="S101" s="33" t="str">
        <f t="shared" si="33"/>
        <v>Ο.ΣΥ.Π.Α.</v>
      </c>
      <c r="T101" s="34" t="str">
        <f t="shared" si="34"/>
        <v>Π.Ο.Ε./ΥΠ.ΠΟ.</v>
      </c>
      <c r="U101" s="31" t="str">
        <f t="shared" si="35"/>
        <v>Ο.ΣΥ.Π.Α.</v>
      </c>
      <c r="V101" s="32">
        <f t="shared" si="36"/>
        <v>2</v>
      </c>
      <c r="W101" s="32">
        <f t="shared" si="37"/>
        <v>3</v>
      </c>
      <c r="X101" s="33" t="str">
        <f t="shared" si="38"/>
        <v>Π.Ο.Ε./ΥΠ.ΠΟ.</v>
      </c>
      <c r="Y101" s="33">
        <f t="shared" si="39"/>
        <v>3</v>
      </c>
      <c r="Z101" s="35">
        <f t="shared" si="40"/>
        <v>2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1">
      <selection activeCell="J100" sqref="J100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59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Β'  ΚΑΤΗΓΟΡΙΑ  ΠΕΡΙΟΔΟΥ  2017-18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8</v>
      </c>
      <c r="AC2" s="73" t="s">
        <v>57</v>
      </c>
      <c r="AD2" s="7">
        <f aca="true" t="shared" si="0" ref="AD2:AD13">COUNTIF(Q$1:T$65536,AC2)</f>
        <v>21</v>
      </c>
      <c r="AE2" s="7">
        <f aca="true" t="shared" si="1" ref="AE2:AE13">+AF2*3+AG2+AP19</f>
        <v>26</v>
      </c>
      <c r="AF2" s="7">
        <f aca="true" t="shared" si="2" ref="AF2:AF13">COUNTIF(M$1:M$65536,AC2)+COUNTIF(O$1:O$65536,AC2)</f>
        <v>8</v>
      </c>
      <c r="AG2" s="7">
        <f>+AD2-AF2-AH2</f>
        <v>2</v>
      </c>
      <c r="AH2" s="7">
        <f aca="true" t="shared" si="3" ref="AH2:AH13">COUNTIF(N$1:N$65536,AC2)+COUNTIF(P$1:P$65536,AC2)</f>
        <v>11</v>
      </c>
      <c r="AI2" s="7">
        <f aca="true" t="shared" si="4" ref="AI2:AI13">SUMIF(U$1:V$65536,AC2,V$1:V$65536)+SUMIF(X$1:Y$65536,AC2,Y$1:Y$65536)</f>
        <v>59</v>
      </c>
      <c r="AJ2" s="7">
        <f aca="true" t="shared" si="5" ref="AJ2:AJ13">SUMIF(U$1:W$65536,AC2,W$1:W$65536)+SUMIF(X$1:Z$65536,AC2,Z$1:Z$65536)</f>
        <v>75</v>
      </c>
      <c r="AK2" s="7">
        <f>+AI2-AJ2</f>
        <v>-16</v>
      </c>
      <c r="AL2" s="7">
        <f>+AE2+AK2/10000+AI2/10000000+1/1000000000</f>
        <v>25.998405901</v>
      </c>
    </row>
    <row r="3" spans="28:49" ht="27" thickBot="1">
      <c r="AB3" s="7">
        <f aca="true" t="shared" si="6" ref="AB3:AB13">RANK(AL3,$AL$2:$AL$13)</f>
        <v>3</v>
      </c>
      <c r="AC3" s="74" t="s">
        <v>46</v>
      </c>
      <c r="AD3" s="7">
        <f t="shared" si="0"/>
        <v>22</v>
      </c>
      <c r="AE3" s="7">
        <f>+AF3*3+AG3+AP20</f>
        <v>45</v>
      </c>
      <c r="AF3" s="7">
        <f t="shared" si="2"/>
        <v>14</v>
      </c>
      <c r="AG3" s="7">
        <f aca="true" t="shared" si="7" ref="AG3:AG13">+AD3-AF3-AH3</f>
        <v>3</v>
      </c>
      <c r="AH3" s="7">
        <f t="shared" si="3"/>
        <v>5</v>
      </c>
      <c r="AI3" s="7">
        <f t="shared" si="4"/>
        <v>73</v>
      </c>
      <c r="AJ3" s="7">
        <f t="shared" si="5"/>
        <v>40</v>
      </c>
      <c r="AK3" s="7">
        <f aca="true" t="shared" si="8" ref="AK3:AK13">+AI3-AJ3</f>
        <v>33</v>
      </c>
      <c r="AL3" s="7">
        <f>+AE3+AK3/10000+AI3/10000000+2/1000000000</f>
        <v>45.003307302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61</v>
      </c>
      <c r="B4" s="2"/>
      <c r="C4" s="2"/>
      <c r="D4" s="2"/>
      <c r="E4" s="6"/>
      <c r="F4" s="6"/>
      <c r="G4" s="1" t="s">
        <v>28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6</v>
      </c>
      <c r="AC4" s="73" t="s">
        <v>45</v>
      </c>
      <c r="AD4" s="7">
        <f t="shared" si="0"/>
        <v>22</v>
      </c>
      <c r="AE4" s="7">
        <f t="shared" si="1"/>
        <v>32</v>
      </c>
      <c r="AF4" s="7">
        <f t="shared" si="2"/>
        <v>9</v>
      </c>
      <c r="AG4" s="7">
        <f t="shared" si="7"/>
        <v>5</v>
      </c>
      <c r="AH4" s="7">
        <f t="shared" si="3"/>
        <v>8</v>
      </c>
      <c r="AI4" s="7">
        <f t="shared" si="4"/>
        <v>54</v>
      </c>
      <c r="AJ4" s="7">
        <f t="shared" si="5"/>
        <v>53</v>
      </c>
      <c r="AK4" s="7">
        <f t="shared" si="8"/>
        <v>1</v>
      </c>
      <c r="AL4" s="7">
        <f>+AE4+AK4/10000+AI4/10000000+3/1000000000</f>
        <v>32.000105403</v>
      </c>
      <c r="AN4" s="16">
        <v>1</v>
      </c>
      <c r="AO4" s="17" t="str">
        <f aca="true" t="shared" si="9" ref="AO4:AW15">VLOOKUP($AN4,$AB$2:$AK$15,AC$16,FALSE)</f>
        <v>ΕΠΙΜΕΛΗΤΗΡΙΑ</v>
      </c>
      <c r="AP4" s="60">
        <f t="shared" si="9"/>
        <v>22</v>
      </c>
      <c r="AQ4" s="61">
        <f t="shared" si="9"/>
        <v>52</v>
      </c>
      <c r="AR4" s="62">
        <f t="shared" si="9"/>
        <v>17</v>
      </c>
      <c r="AS4" s="63">
        <f t="shared" si="9"/>
        <v>1</v>
      </c>
      <c r="AT4" s="64">
        <f t="shared" si="9"/>
        <v>4</v>
      </c>
      <c r="AU4" s="62">
        <f t="shared" si="9"/>
        <v>81</v>
      </c>
      <c r="AV4" s="63">
        <f t="shared" si="9"/>
        <v>41</v>
      </c>
      <c r="AW4" s="64">
        <f t="shared" si="9"/>
        <v>40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9</v>
      </c>
      <c r="AC5" s="75" t="s">
        <v>48</v>
      </c>
      <c r="AD5" s="7">
        <f t="shared" si="0"/>
        <v>19</v>
      </c>
      <c r="AE5" s="7">
        <f t="shared" si="1"/>
        <v>25</v>
      </c>
      <c r="AF5" s="7">
        <f t="shared" si="2"/>
        <v>7</v>
      </c>
      <c r="AG5" s="7">
        <f t="shared" si="7"/>
        <v>4</v>
      </c>
      <c r="AH5" s="7">
        <f t="shared" si="3"/>
        <v>8</v>
      </c>
      <c r="AI5" s="7">
        <f t="shared" si="4"/>
        <v>48</v>
      </c>
      <c r="AJ5" s="7">
        <f t="shared" si="5"/>
        <v>46</v>
      </c>
      <c r="AK5" s="7">
        <f t="shared" si="8"/>
        <v>2</v>
      </c>
      <c r="AL5" s="7">
        <f>+AE5+AK5/10000+AI5/10000000+4/1000000000</f>
        <v>25.000204804</v>
      </c>
      <c r="AN5" s="18">
        <v>2</v>
      </c>
      <c r="AO5" s="19" t="str">
        <f t="shared" si="9"/>
        <v>ΤΑΧ. ΤΑΜΙΕΥΤΗΡΙΟ</v>
      </c>
      <c r="AP5" s="20">
        <f t="shared" si="9"/>
        <v>21</v>
      </c>
      <c r="AQ5" s="39">
        <f t="shared" si="9"/>
        <v>48</v>
      </c>
      <c r="AR5" s="21">
        <f t="shared" si="9"/>
        <v>15</v>
      </c>
      <c r="AS5" s="22">
        <f t="shared" si="9"/>
        <v>3</v>
      </c>
      <c r="AT5" s="23">
        <f t="shared" si="9"/>
        <v>3</v>
      </c>
      <c r="AU5" s="21">
        <f t="shared" si="9"/>
        <v>66</v>
      </c>
      <c r="AV5" s="22">
        <f t="shared" si="9"/>
        <v>30</v>
      </c>
      <c r="AW5" s="23">
        <f t="shared" si="9"/>
        <v>36</v>
      </c>
    </row>
    <row r="6" spans="1:49" ht="15" customHeight="1" thickTop="1">
      <c r="A6" s="41"/>
      <c r="B6" s="42"/>
      <c r="C6" s="43">
        <v>1</v>
      </c>
      <c r="D6" s="43">
        <v>2</v>
      </c>
      <c r="E6" s="66" t="str">
        <f>AC3</f>
        <v>Ο.Α.Ε.Δ.</v>
      </c>
      <c r="F6" s="66" t="str">
        <f>AC12</f>
        <v>ΤΑΧ. ΤΑΜΙΕΥΤΗΡΙΟ</v>
      </c>
      <c r="G6" s="47"/>
      <c r="H6" s="48"/>
      <c r="I6" s="69">
        <v>3</v>
      </c>
      <c r="J6" s="70">
        <v>4</v>
      </c>
      <c r="M6" s="31" t="str">
        <f>IF(C6&lt;&gt;"",IF(C6&gt;D6,E6,IF(C6&lt;D6,F6,"isopalia")),"")</f>
        <v>ΤΑΧ. ΤΑΜΙΕΥΤΗΡΙΟ</v>
      </c>
      <c r="N6" s="33" t="str">
        <f>IF(C6&lt;&gt;"",IF(C6&lt;D6,E6,IF(C6&gt;D6,F6,"isopalia")),"")</f>
        <v>Ο.Α.Ε.Δ.</v>
      </c>
      <c r="O6" s="33" t="str">
        <f>IF(I6&lt;&gt;"",IF(I6&gt;J6,E6,IF(I6&lt;J6,F6,"isopalia")),"")</f>
        <v>ΤΑΧ. ΤΑΜΙΕΥΤΗΡΙΟ</v>
      </c>
      <c r="P6" s="34" t="str">
        <f>IF(I6&lt;&gt;"",IF(I6&lt;J6,E6,IF(I6&gt;J6,F6,"isopalia")),"")</f>
        <v>Ο.Α.Ε.Δ.</v>
      </c>
      <c r="Q6" s="31" t="str">
        <f>IF(C6&lt;&gt;"",E6,"")</f>
        <v>Ο.Α.Ε.Δ.</v>
      </c>
      <c r="R6" s="33" t="str">
        <f>IF(C6&lt;&gt;"",F6,"")</f>
        <v>ΤΑΧ. ΤΑΜΙΕΥΤΗΡΙΟ</v>
      </c>
      <c r="S6" s="33" t="str">
        <f>IF(I6&lt;&gt;"",E6,"")</f>
        <v>Ο.Α.Ε.Δ.</v>
      </c>
      <c r="T6" s="34" t="str">
        <f>IF(I6&lt;&gt;"",F6,"")</f>
        <v>ΤΑΧ. ΤΑΜΙΕΥΤΗΡΙΟ</v>
      </c>
      <c r="U6" s="31" t="str">
        <f>+E6</f>
        <v>Ο.Α.Ε.Δ.</v>
      </c>
      <c r="V6" s="32">
        <f aca="true" t="shared" si="10" ref="V6:W21">+C6+I6</f>
        <v>4</v>
      </c>
      <c r="W6" s="32">
        <f t="shared" si="10"/>
        <v>6</v>
      </c>
      <c r="X6" s="33" t="str">
        <f>+F6</f>
        <v>ΤΑΧ. ΤΑΜΙΕΥΤΗΡΙΟ</v>
      </c>
      <c r="Y6" s="33">
        <f>+D6+J6</f>
        <v>6</v>
      </c>
      <c r="Z6" s="35">
        <f>+C6+I6</f>
        <v>4</v>
      </c>
      <c r="AB6" s="7">
        <f t="shared" si="6"/>
        <v>1</v>
      </c>
      <c r="AC6" s="73" t="s">
        <v>40</v>
      </c>
      <c r="AD6" s="7">
        <f t="shared" si="0"/>
        <v>22</v>
      </c>
      <c r="AE6" s="7">
        <f t="shared" si="1"/>
        <v>52</v>
      </c>
      <c r="AF6" s="7">
        <f t="shared" si="2"/>
        <v>17</v>
      </c>
      <c r="AG6" s="7">
        <f t="shared" si="7"/>
        <v>1</v>
      </c>
      <c r="AH6" s="7">
        <f t="shared" si="3"/>
        <v>4</v>
      </c>
      <c r="AI6" s="7">
        <f t="shared" si="4"/>
        <v>81</v>
      </c>
      <c r="AJ6" s="7">
        <f t="shared" si="5"/>
        <v>41</v>
      </c>
      <c r="AK6" s="7">
        <f t="shared" si="8"/>
        <v>40</v>
      </c>
      <c r="AL6" s="7">
        <f>+AE6+AK6/10000+AI6/10000000+5/1000000000</f>
        <v>52.004008105</v>
      </c>
      <c r="AN6" s="18">
        <v>3</v>
      </c>
      <c r="AO6" s="19" t="str">
        <f t="shared" si="9"/>
        <v>Ο.Α.Ε.Δ.</v>
      </c>
      <c r="AP6" s="20">
        <f t="shared" si="9"/>
        <v>22</v>
      </c>
      <c r="AQ6" s="39">
        <f t="shared" si="9"/>
        <v>45</v>
      </c>
      <c r="AR6" s="21">
        <f t="shared" si="9"/>
        <v>14</v>
      </c>
      <c r="AS6" s="22">
        <f t="shared" si="9"/>
        <v>3</v>
      </c>
      <c r="AT6" s="23">
        <f t="shared" si="9"/>
        <v>5</v>
      </c>
      <c r="AU6" s="21">
        <f t="shared" si="9"/>
        <v>73</v>
      </c>
      <c r="AV6" s="22">
        <f t="shared" si="9"/>
        <v>40</v>
      </c>
      <c r="AW6" s="23">
        <f t="shared" si="9"/>
        <v>33</v>
      </c>
    </row>
    <row r="7" spans="1:49" ht="15" customHeight="1">
      <c r="A7" s="44"/>
      <c r="B7" s="45"/>
      <c r="C7" s="46">
        <v>4</v>
      </c>
      <c r="D7" s="46">
        <v>3</v>
      </c>
      <c r="E7" s="67" t="str">
        <f>AC4</f>
        <v>Ο.Λ.Μ.Ε.</v>
      </c>
      <c r="F7" s="67" t="str">
        <f>AC11</f>
        <v>Γ.Λ.Κ.</v>
      </c>
      <c r="G7" s="49"/>
      <c r="H7" s="50"/>
      <c r="I7" s="71">
        <v>2</v>
      </c>
      <c r="J7" s="72">
        <v>2</v>
      </c>
      <c r="M7" s="31" t="str">
        <f>IF(C7&lt;&gt;"",IF(C7&gt;D7,E7,IF(C7&lt;D7,F7,"isopalia")),"")</f>
        <v>Ο.Λ.Μ.Ε.</v>
      </c>
      <c r="N7" s="33" t="str">
        <f>IF(C7&lt;&gt;"",IF(C7&lt;D7,E7,IF(C7&gt;D7,F7,"isopalia")),"")</f>
        <v>Γ.Λ.Κ.</v>
      </c>
      <c r="O7" s="33" t="str">
        <f>IF(I7&lt;&gt;"",IF(I7&gt;J7,E7,IF(I7&lt;J7,F7,"isopalia")),"")</f>
        <v>isopalia</v>
      </c>
      <c r="P7" s="34" t="str">
        <f>IF(I7&lt;&gt;"",IF(I7&lt;J7,E7,IF(I7&gt;J7,F7,"isopalia")),"")</f>
        <v>isopalia</v>
      </c>
      <c r="Q7" s="31" t="str">
        <f>IF(C7&lt;&gt;"",E7,"")</f>
        <v>Ο.Λ.Μ.Ε.</v>
      </c>
      <c r="R7" s="33" t="str">
        <f>IF(C7&lt;&gt;"",F7,"")</f>
        <v>Γ.Λ.Κ.</v>
      </c>
      <c r="S7" s="33" t="str">
        <f>IF(I7&lt;&gt;"",E7,"")</f>
        <v>Ο.Λ.Μ.Ε.</v>
      </c>
      <c r="T7" s="34" t="str">
        <f>IF(I7&lt;&gt;"",F7,"")</f>
        <v>Γ.Λ.Κ.</v>
      </c>
      <c r="U7" s="31" t="str">
        <f>+E7</f>
        <v>Ο.Λ.Μ.Ε.</v>
      </c>
      <c r="V7" s="32">
        <f t="shared" si="10"/>
        <v>6</v>
      </c>
      <c r="W7" s="32">
        <f t="shared" si="10"/>
        <v>5</v>
      </c>
      <c r="X7" s="33" t="str">
        <f>+F7</f>
        <v>Γ.Λ.Κ.</v>
      </c>
      <c r="Y7" s="33">
        <f>+D7+J7</f>
        <v>5</v>
      </c>
      <c r="Z7" s="35">
        <f>+C7+I7</f>
        <v>6</v>
      </c>
      <c r="AB7" s="7">
        <f t="shared" si="6"/>
        <v>7</v>
      </c>
      <c r="AC7" s="73" t="s">
        <v>66</v>
      </c>
      <c r="AD7" s="7">
        <f t="shared" si="0"/>
        <v>22</v>
      </c>
      <c r="AE7" s="7">
        <f t="shared" si="1"/>
        <v>31</v>
      </c>
      <c r="AF7" s="7">
        <f t="shared" si="2"/>
        <v>8</v>
      </c>
      <c r="AG7" s="7">
        <f t="shared" si="7"/>
        <v>7</v>
      </c>
      <c r="AH7" s="7">
        <f t="shared" si="3"/>
        <v>7</v>
      </c>
      <c r="AI7" s="7">
        <f t="shared" si="4"/>
        <v>45</v>
      </c>
      <c r="AJ7" s="7">
        <f t="shared" si="5"/>
        <v>38</v>
      </c>
      <c r="AK7" s="7">
        <f t="shared" si="8"/>
        <v>7</v>
      </c>
      <c r="AL7" s="7">
        <f>+AE7+AK7/10000+AI7/10000000+6/1000000000</f>
        <v>31.000704505999998</v>
      </c>
      <c r="AN7" s="18">
        <v>4</v>
      </c>
      <c r="AO7" s="19" t="str">
        <f t="shared" si="9"/>
        <v>ΥΠ. ΠΑΙΔΕΙΑΣ</v>
      </c>
      <c r="AP7" s="20">
        <f t="shared" si="9"/>
        <v>22</v>
      </c>
      <c r="AQ7" s="39">
        <f t="shared" si="9"/>
        <v>36</v>
      </c>
      <c r="AR7" s="21">
        <f t="shared" si="9"/>
        <v>12</v>
      </c>
      <c r="AS7" s="22">
        <f t="shared" si="9"/>
        <v>0</v>
      </c>
      <c r="AT7" s="23">
        <f t="shared" si="9"/>
        <v>10</v>
      </c>
      <c r="AU7" s="21">
        <f t="shared" si="9"/>
        <v>54</v>
      </c>
      <c r="AV7" s="22">
        <f t="shared" si="9"/>
        <v>54</v>
      </c>
      <c r="AW7" s="23">
        <f t="shared" si="9"/>
        <v>0</v>
      </c>
    </row>
    <row r="8" spans="1:49" ht="15" customHeight="1">
      <c r="A8" s="44"/>
      <c r="B8" s="45"/>
      <c r="C8" s="46">
        <v>9</v>
      </c>
      <c r="D8" s="46">
        <v>0</v>
      </c>
      <c r="E8" s="67" t="str">
        <f>AC5</f>
        <v>ΕΜΠΟΡΙΚΗ ΤΡΑΠΕΖΑ</v>
      </c>
      <c r="F8" s="67" t="str">
        <f>AC10</f>
        <v>ΕΦΟΡΙΑΚΟΙ</v>
      </c>
      <c r="G8" s="49"/>
      <c r="H8" s="50"/>
      <c r="I8" s="71">
        <v>3</v>
      </c>
      <c r="J8" s="72">
        <v>0</v>
      </c>
      <c r="M8" s="31" t="str">
        <f>IF(C8&lt;&gt;"",IF(C8&gt;D8,E8,IF(C8&lt;D8,F8,"isopalia")),"")</f>
        <v>ΕΜΠΟΡΙΚΗ ΤΡΑΠΕΖΑ</v>
      </c>
      <c r="N8" s="33" t="str">
        <f>IF(C8&lt;&gt;"",IF(C8&lt;D8,E8,IF(C8&gt;D8,F8,"isopalia")),"")</f>
        <v>ΕΦΟΡΙΑΚΟΙ</v>
      </c>
      <c r="O8" s="33" t="str">
        <f>IF(I8&lt;&gt;"",IF(I8&gt;J8,E8,IF(I8&lt;J8,F8,"isopalia")),"")</f>
        <v>ΕΜΠΟΡΙΚΗ ΤΡΑΠΕΖΑ</v>
      </c>
      <c r="P8" s="34" t="str">
        <f>IF(I8&lt;&gt;"",IF(I8&lt;J8,E8,IF(I8&gt;J8,F8,"isopalia")),"")</f>
        <v>ΕΦΟΡΙΑΚΟΙ</v>
      </c>
      <c r="Q8" s="31" t="str">
        <f>IF(C8&lt;&gt;"",E8,"")</f>
        <v>ΕΜΠΟΡΙΚΗ ΤΡΑΠΕΖΑ</v>
      </c>
      <c r="R8" s="33" t="str">
        <f>IF(C8&lt;&gt;"",F8,"")</f>
        <v>ΕΦΟΡΙΑΚΟΙ</v>
      </c>
      <c r="S8" s="33" t="str">
        <f>IF(I8&lt;&gt;"",E8,"")</f>
        <v>ΕΜΠΟΡΙΚΗ ΤΡΑΠΕΖΑ</v>
      </c>
      <c r="T8" s="34" t="str">
        <f>IF(I8&lt;&gt;"",F8,"")</f>
        <v>ΕΦΟΡΙΑΚΟΙ</v>
      </c>
      <c r="U8" s="31" t="str">
        <f>+E8</f>
        <v>ΕΜΠΟΡΙΚΗ ΤΡΑΠΕΖΑ</v>
      </c>
      <c r="V8" s="32">
        <f t="shared" si="10"/>
        <v>12</v>
      </c>
      <c r="W8" s="32">
        <f t="shared" si="10"/>
        <v>0</v>
      </c>
      <c r="X8" s="33" t="str">
        <f>+F8</f>
        <v>ΕΦΟΡΙΑΚΟΙ</v>
      </c>
      <c r="Y8" s="33">
        <f>+D8+J8</f>
        <v>0</v>
      </c>
      <c r="Z8" s="35">
        <f>+C8+I8</f>
        <v>12</v>
      </c>
      <c r="AB8" s="7">
        <f t="shared" si="6"/>
        <v>4</v>
      </c>
      <c r="AC8" s="73" t="s">
        <v>44</v>
      </c>
      <c r="AD8" s="7">
        <f t="shared" si="0"/>
        <v>22</v>
      </c>
      <c r="AE8" s="7">
        <f t="shared" si="1"/>
        <v>36</v>
      </c>
      <c r="AF8" s="7">
        <f t="shared" si="2"/>
        <v>12</v>
      </c>
      <c r="AG8" s="7">
        <f t="shared" si="7"/>
        <v>0</v>
      </c>
      <c r="AH8" s="7">
        <f t="shared" si="3"/>
        <v>10</v>
      </c>
      <c r="AI8" s="7">
        <f t="shared" si="4"/>
        <v>54</v>
      </c>
      <c r="AJ8" s="7">
        <f t="shared" si="5"/>
        <v>54</v>
      </c>
      <c r="AK8" s="7">
        <f t="shared" si="8"/>
        <v>0</v>
      </c>
      <c r="AL8" s="7">
        <f>+AE8+AK8/10000+AI8/10000000+7/1000000000</f>
        <v>36.000005406999996</v>
      </c>
      <c r="AN8" s="18">
        <v>5</v>
      </c>
      <c r="AO8" s="19" t="str">
        <f t="shared" si="9"/>
        <v>ΤΕΛΩΝΕΙΑΚΟΙ</v>
      </c>
      <c r="AP8" s="20">
        <f t="shared" si="9"/>
        <v>22</v>
      </c>
      <c r="AQ8" s="39">
        <f t="shared" si="9"/>
        <v>35</v>
      </c>
      <c r="AR8" s="21">
        <f t="shared" si="9"/>
        <v>11</v>
      </c>
      <c r="AS8" s="22">
        <f t="shared" si="9"/>
        <v>2</v>
      </c>
      <c r="AT8" s="23">
        <f t="shared" si="9"/>
        <v>9</v>
      </c>
      <c r="AU8" s="21">
        <f t="shared" si="9"/>
        <v>57</v>
      </c>
      <c r="AV8" s="22">
        <f t="shared" si="9"/>
        <v>48</v>
      </c>
      <c r="AW8" s="23">
        <f t="shared" si="9"/>
        <v>9</v>
      </c>
    </row>
    <row r="9" spans="1:49" ht="15" customHeight="1">
      <c r="A9" s="44"/>
      <c r="B9" s="45"/>
      <c r="C9" s="46">
        <v>5</v>
      </c>
      <c r="D9" s="46">
        <v>2</v>
      </c>
      <c r="E9" s="67" t="str">
        <f>AC6</f>
        <v>ΕΠΙΜΕΛΗΤΗΡΙΑ</v>
      </c>
      <c r="F9" s="67" t="str">
        <f>AC9</f>
        <v>ΤΕΛΩΝΕΙΑΚΟΙ</v>
      </c>
      <c r="G9" s="49"/>
      <c r="H9" s="50"/>
      <c r="I9" s="71">
        <v>4</v>
      </c>
      <c r="J9" s="72">
        <v>3</v>
      </c>
      <c r="M9" s="31" t="str">
        <f aca="true" t="shared" si="11" ref="M9:M72">IF(C9&lt;&gt;"",IF(C9&gt;D9,E9,IF(C9&lt;D9,F9,"isopalia")),"")</f>
        <v>ΕΠΙΜΕΛΗΤΗΡΙΑ</v>
      </c>
      <c r="N9" s="33" t="str">
        <f aca="true" t="shared" si="12" ref="N9:N72">IF(C9&lt;&gt;"",IF(C9&lt;D9,E9,IF(C9&gt;D9,F9,"isopalia")),"")</f>
        <v>ΤΕΛΩΝΕΙΑΚΟΙ</v>
      </c>
      <c r="O9" s="33" t="str">
        <f aca="true" t="shared" si="13" ref="O9:O72">IF(I9&lt;&gt;"",IF(I9&gt;J9,E9,IF(I9&lt;J9,F9,"isopalia")),"")</f>
        <v>ΕΠΙΜΕΛΗΤΗΡΙΑ</v>
      </c>
      <c r="P9" s="34" t="str">
        <f aca="true" t="shared" si="14" ref="P9:P72">IF(I9&lt;&gt;"",IF(I9&lt;J9,E9,IF(I9&gt;J9,F9,"isopalia")),"")</f>
        <v>ΤΕΛΩΝΕΙΑΚΟΙ</v>
      </c>
      <c r="Q9" s="31" t="str">
        <f aca="true" t="shared" si="15" ref="Q9:Q72">IF(C9&lt;&gt;"",E9,"")</f>
        <v>ΕΠΙΜΕΛΗΤΗΡΙΑ</v>
      </c>
      <c r="R9" s="33" t="str">
        <f aca="true" t="shared" si="16" ref="R9:R72">IF(C9&lt;&gt;"",F9,"")</f>
        <v>ΤΕΛΩΝΕΙΑΚΟΙ</v>
      </c>
      <c r="S9" s="33" t="str">
        <f aca="true" t="shared" si="17" ref="S9:S72">IF(I9&lt;&gt;"",E9,"")</f>
        <v>ΕΠΙΜΕΛΗΤΗΡΙΑ</v>
      </c>
      <c r="T9" s="34" t="str">
        <f aca="true" t="shared" si="18" ref="T9:T72">IF(I9&lt;&gt;"",F9,"")</f>
        <v>ΤΕΛΩΝΕΙΑΚΟΙ</v>
      </c>
      <c r="U9" s="31" t="str">
        <f aca="true" t="shared" si="19" ref="U9:U72">+E9</f>
        <v>ΕΠΙΜΕΛΗΤΗΡΙΑ</v>
      </c>
      <c r="V9" s="32">
        <f t="shared" si="10"/>
        <v>9</v>
      </c>
      <c r="W9" s="32">
        <f t="shared" si="10"/>
        <v>5</v>
      </c>
      <c r="X9" s="33" t="str">
        <f aca="true" t="shared" si="20" ref="X9:X72">+F9</f>
        <v>ΤΕΛΩΝΕΙΑΚΟΙ</v>
      </c>
      <c r="Y9" s="33">
        <f aca="true" t="shared" si="21" ref="Y9:Y72">+D9+J9</f>
        <v>5</v>
      </c>
      <c r="Z9" s="35">
        <f aca="true" t="shared" si="22" ref="Z9:Z72">+C9+I9</f>
        <v>9</v>
      </c>
      <c r="AB9" s="7">
        <f t="shared" si="6"/>
        <v>5</v>
      </c>
      <c r="AC9" s="75" t="s">
        <v>42</v>
      </c>
      <c r="AD9" s="7">
        <f t="shared" si="0"/>
        <v>22</v>
      </c>
      <c r="AE9" s="7">
        <f t="shared" si="1"/>
        <v>35</v>
      </c>
      <c r="AF9" s="7">
        <f t="shared" si="2"/>
        <v>11</v>
      </c>
      <c r="AG9" s="7">
        <f t="shared" si="7"/>
        <v>2</v>
      </c>
      <c r="AH9" s="7">
        <f t="shared" si="3"/>
        <v>9</v>
      </c>
      <c r="AI9" s="7">
        <f t="shared" si="4"/>
        <v>57</v>
      </c>
      <c r="AJ9" s="7">
        <f t="shared" si="5"/>
        <v>48</v>
      </c>
      <c r="AK9" s="7">
        <f t="shared" si="8"/>
        <v>9</v>
      </c>
      <c r="AL9" s="7">
        <f>+AE9+AK9/10000+AI9/10000000+8/1000000000</f>
        <v>35.000905708000005</v>
      </c>
      <c r="AN9" s="18">
        <v>6</v>
      </c>
      <c r="AO9" s="19" t="str">
        <f t="shared" si="9"/>
        <v>Ο.Λ.Μ.Ε.</v>
      </c>
      <c r="AP9" s="20">
        <f t="shared" si="9"/>
        <v>22</v>
      </c>
      <c r="AQ9" s="39">
        <f t="shared" si="9"/>
        <v>32</v>
      </c>
      <c r="AR9" s="21">
        <f t="shared" si="9"/>
        <v>9</v>
      </c>
      <c r="AS9" s="22">
        <f t="shared" si="9"/>
        <v>5</v>
      </c>
      <c r="AT9" s="23">
        <f t="shared" si="9"/>
        <v>8</v>
      </c>
      <c r="AU9" s="21">
        <f t="shared" si="9"/>
        <v>54</v>
      </c>
      <c r="AV9" s="22">
        <f t="shared" si="9"/>
        <v>53</v>
      </c>
      <c r="AW9" s="23">
        <f t="shared" si="9"/>
        <v>1</v>
      </c>
    </row>
    <row r="10" spans="1:49" ht="15" customHeight="1">
      <c r="A10" s="44"/>
      <c r="B10" s="45"/>
      <c r="C10" s="46">
        <v>2</v>
      </c>
      <c r="D10" s="46">
        <v>4</v>
      </c>
      <c r="E10" s="67" t="str">
        <f>AC7</f>
        <v>Ε.Φ.Κ.Α.</v>
      </c>
      <c r="F10" s="67" t="str">
        <f>AC8</f>
        <v>ΥΠ. ΠΑΙΔΕΙΑΣ</v>
      </c>
      <c r="G10" s="49"/>
      <c r="H10" s="50"/>
      <c r="I10" s="71">
        <v>0</v>
      </c>
      <c r="J10" s="72">
        <v>1</v>
      </c>
      <c r="M10" s="31" t="str">
        <f t="shared" si="11"/>
        <v>ΥΠ. ΠΑΙΔΕΙΑΣ</v>
      </c>
      <c r="N10" s="33" t="str">
        <f t="shared" si="12"/>
        <v>Ε.Φ.Κ.Α.</v>
      </c>
      <c r="O10" s="33" t="str">
        <f t="shared" si="13"/>
        <v>ΥΠ. ΠΑΙΔΕΙΑΣ</v>
      </c>
      <c r="P10" s="34" t="str">
        <f t="shared" si="14"/>
        <v>Ε.Φ.Κ.Α.</v>
      </c>
      <c r="Q10" s="31" t="str">
        <f t="shared" si="15"/>
        <v>Ε.Φ.Κ.Α.</v>
      </c>
      <c r="R10" s="33" t="str">
        <f t="shared" si="16"/>
        <v>ΥΠ. ΠΑΙΔΕΙΑΣ</v>
      </c>
      <c r="S10" s="33" t="str">
        <f t="shared" si="17"/>
        <v>Ε.Φ.Κ.Α.</v>
      </c>
      <c r="T10" s="34" t="str">
        <f t="shared" si="18"/>
        <v>ΥΠ. ΠΑΙΔΕΙΑΣ</v>
      </c>
      <c r="U10" s="31" t="str">
        <f t="shared" si="19"/>
        <v>Ε.Φ.Κ.Α.</v>
      </c>
      <c r="V10" s="32">
        <f t="shared" si="10"/>
        <v>2</v>
      </c>
      <c r="W10" s="32">
        <f t="shared" si="10"/>
        <v>5</v>
      </c>
      <c r="X10" s="33" t="str">
        <f t="shared" si="20"/>
        <v>ΥΠ. ΠΑΙΔΕΙΑΣ</v>
      </c>
      <c r="Y10" s="33">
        <f t="shared" si="21"/>
        <v>5</v>
      </c>
      <c r="Z10" s="35">
        <f t="shared" si="22"/>
        <v>2</v>
      </c>
      <c r="AB10" s="7">
        <f t="shared" si="6"/>
        <v>10</v>
      </c>
      <c r="AC10" s="73" t="s">
        <v>36</v>
      </c>
      <c r="AD10" s="7">
        <f t="shared" si="0"/>
        <v>22</v>
      </c>
      <c r="AE10" s="7">
        <f t="shared" si="1"/>
        <v>18</v>
      </c>
      <c r="AF10" s="7">
        <f t="shared" si="2"/>
        <v>5</v>
      </c>
      <c r="AG10" s="7">
        <f t="shared" si="7"/>
        <v>3</v>
      </c>
      <c r="AH10" s="7">
        <f t="shared" si="3"/>
        <v>14</v>
      </c>
      <c r="AI10" s="7">
        <f t="shared" si="4"/>
        <v>44</v>
      </c>
      <c r="AJ10" s="7">
        <f t="shared" si="5"/>
        <v>69</v>
      </c>
      <c r="AK10" s="7">
        <f t="shared" si="8"/>
        <v>-25</v>
      </c>
      <c r="AL10" s="7">
        <f>+AE10+AK10/10000+AI10/10000000+9/1000000000</f>
        <v>17.997504409</v>
      </c>
      <c r="AN10" s="18">
        <v>7</v>
      </c>
      <c r="AO10" s="19" t="str">
        <f t="shared" si="9"/>
        <v>Ε.Φ.Κ.Α.</v>
      </c>
      <c r="AP10" s="20">
        <f t="shared" si="9"/>
        <v>22</v>
      </c>
      <c r="AQ10" s="39">
        <f t="shared" si="9"/>
        <v>31</v>
      </c>
      <c r="AR10" s="21">
        <f t="shared" si="9"/>
        <v>8</v>
      </c>
      <c r="AS10" s="22">
        <f t="shared" si="9"/>
        <v>7</v>
      </c>
      <c r="AT10" s="23">
        <f t="shared" si="9"/>
        <v>7</v>
      </c>
      <c r="AU10" s="21">
        <f t="shared" si="9"/>
        <v>45</v>
      </c>
      <c r="AV10" s="22">
        <f t="shared" si="9"/>
        <v>38</v>
      </c>
      <c r="AW10" s="23">
        <f t="shared" si="9"/>
        <v>7</v>
      </c>
    </row>
    <row r="11" spans="1:49" ht="15" customHeight="1">
      <c r="A11" s="44"/>
      <c r="B11" s="45"/>
      <c r="C11" s="46">
        <v>4</v>
      </c>
      <c r="D11" s="46">
        <v>3</v>
      </c>
      <c r="E11" s="67" t="str">
        <f>AC2</f>
        <v>ΔΗΜΟΣ ΓΑΛΑΤΣΙΟΥ</v>
      </c>
      <c r="F11" s="67" t="str">
        <f>AC13</f>
        <v>Ο.Δ.Υ.Ε.</v>
      </c>
      <c r="G11" s="49"/>
      <c r="H11" s="50"/>
      <c r="I11" s="71">
        <v>3</v>
      </c>
      <c r="J11" s="72">
        <v>2</v>
      </c>
      <c r="M11" s="31" t="str">
        <f t="shared" si="11"/>
        <v>ΔΗΜΟΣ ΓΑΛΑΤΣΙΟΥ</v>
      </c>
      <c r="N11" s="33" t="str">
        <f t="shared" si="12"/>
        <v>Ο.Δ.Υ.Ε.</v>
      </c>
      <c r="O11" s="33" t="str">
        <f t="shared" si="13"/>
        <v>ΔΗΜΟΣ ΓΑΛΑΤΣΙΟΥ</v>
      </c>
      <c r="P11" s="34" t="str">
        <f t="shared" si="14"/>
        <v>Ο.Δ.Υ.Ε.</v>
      </c>
      <c r="Q11" s="31" t="str">
        <f t="shared" si="15"/>
        <v>ΔΗΜΟΣ ΓΑΛΑΤΣΙΟΥ</v>
      </c>
      <c r="R11" s="33" t="str">
        <f t="shared" si="16"/>
        <v>Ο.Δ.Υ.Ε.</v>
      </c>
      <c r="S11" s="33" t="str">
        <f t="shared" si="17"/>
        <v>ΔΗΜΟΣ ΓΑΛΑΤΣΙΟΥ</v>
      </c>
      <c r="T11" s="34" t="str">
        <f t="shared" si="18"/>
        <v>Ο.Δ.Υ.Ε.</v>
      </c>
      <c r="U11" s="31" t="str">
        <f t="shared" si="19"/>
        <v>ΔΗΜΟΣ ΓΑΛΑΤΣΙΟΥ</v>
      </c>
      <c r="V11" s="32">
        <f t="shared" si="10"/>
        <v>7</v>
      </c>
      <c r="W11" s="32">
        <f t="shared" si="10"/>
        <v>5</v>
      </c>
      <c r="X11" s="33" t="str">
        <f t="shared" si="20"/>
        <v>Ο.Δ.Υ.Ε.</v>
      </c>
      <c r="Y11" s="33">
        <f t="shared" si="21"/>
        <v>5</v>
      </c>
      <c r="Z11" s="35">
        <f t="shared" si="22"/>
        <v>7</v>
      </c>
      <c r="AB11" s="7">
        <f t="shared" si="6"/>
        <v>11</v>
      </c>
      <c r="AC11" s="73" t="s">
        <v>39</v>
      </c>
      <c r="AD11" s="7">
        <f t="shared" si="0"/>
        <v>21</v>
      </c>
      <c r="AE11" s="7">
        <f t="shared" si="1"/>
        <v>17</v>
      </c>
      <c r="AF11" s="7">
        <f t="shared" si="2"/>
        <v>5</v>
      </c>
      <c r="AG11" s="7">
        <f t="shared" si="7"/>
        <v>2</v>
      </c>
      <c r="AH11" s="7">
        <f t="shared" si="3"/>
        <v>14</v>
      </c>
      <c r="AI11" s="7">
        <f t="shared" si="4"/>
        <v>52</v>
      </c>
      <c r="AJ11" s="7">
        <f t="shared" si="5"/>
        <v>79</v>
      </c>
      <c r="AK11" s="7">
        <f t="shared" si="8"/>
        <v>-27</v>
      </c>
      <c r="AL11" s="7">
        <f>+AE11+AK11/10000+AI11/10000000+10/1000000000</f>
        <v>16.99730521</v>
      </c>
      <c r="AN11" s="18">
        <v>8</v>
      </c>
      <c r="AO11" s="19" t="str">
        <f t="shared" si="9"/>
        <v>ΔΗΜΟΣ ΓΑΛΑΤΣΙΟΥ</v>
      </c>
      <c r="AP11" s="20">
        <f t="shared" si="9"/>
        <v>21</v>
      </c>
      <c r="AQ11" s="39">
        <f t="shared" si="9"/>
        <v>26</v>
      </c>
      <c r="AR11" s="21">
        <f t="shared" si="9"/>
        <v>8</v>
      </c>
      <c r="AS11" s="22">
        <f t="shared" si="9"/>
        <v>2</v>
      </c>
      <c r="AT11" s="23">
        <f t="shared" si="9"/>
        <v>11</v>
      </c>
      <c r="AU11" s="21">
        <f t="shared" si="9"/>
        <v>59</v>
      </c>
      <c r="AV11" s="22">
        <f t="shared" si="9"/>
        <v>75</v>
      </c>
      <c r="AW11" s="23">
        <f t="shared" si="9"/>
        <v>-16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2</v>
      </c>
      <c r="AC12" s="73" t="s">
        <v>41</v>
      </c>
      <c r="AD12" s="7">
        <f t="shared" si="0"/>
        <v>21</v>
      </c>
      <c r="AE12" s="7">
        <f>+AF12*3+AG12+AP29</f>
        <v>48</v>
      </c>
      <c r="AF12" s="7">
        <f t="shared" si="2"/>
        <v>15</v>
      </c>
      <c r="AG12" s="7">
        <f t="shared" si="7"/>
        <v>3</v>
      </c>
      <c r="AH12" s="7">
        <f t="shared" si="3"/>
        <v>3</v>
      </c>
      <c r="AI12" s="7">
        <f t="shared" si="4"/>
        <v>66</v>
      </c>
      <c r="AJ12" s="7">
        <f t="shared" si="5"/>
        <v>30</v>
      </c>
      <c r="AK12" s="7">
        <f t="shared" si="8"/>
        <v>36</v>
      </c>
      <c r="AL12" s="7">
        <f>+AE12+AK12/10000+AI12/10000000+11/1000000000</f>
        <v>48.003606610999995</v>
      </c>
      <c r="AN12" s="18">
        <v>9</v>
      </c>
      <c r="AO12" s="19" t="str">
        <f t="shared" si="9"/>
        <v>ΕΜΠΟΡΙΚΗ ΤΡΑΠΕΖΑ</v>
      </c>
      <c r="AP12" s="20">
        <f t="shared" si="9"/>
        <v>19</v>
      </c>
      <c r="AQ12" s="39">
        <f t="shared" si="9"/>
        <v>25</v>
      </c>
      <c r="AR12" s="21">
        <f t="shared" si="9"/>
        <v>7</v>
      </c>
      <c r="AS12" s="22">
        <f t="shared" si="9"/>
        <v>4</v>
      </c>
      <c r="AT12" s="23">
        <f t="shared" si="9"/>
        <v>8</v>
      </c>
      <c r="AU12" s="21">
        <f t="shared" si="9"/>
        <v>48</v>
      </c>
      <c r="AV12" s="22">
        <f t="shared" si="9"/>
        <v>46</v>
      </c>
      <c r="AW12" s="23">
        <f t="shared" si="9"/>
        <v>2</v>
      </c>
    </row>
    <row r="13" spans="1:49" ht="15" customHeight="1">
      <c r="A13" s="1" t="s">
        <v>60</v>
      </c>
      <c r="B13" s="2"/>
      <c r="C13" s="2"/>
      <c r="D13" s="2"/>
      <c r="E13" s="6"/>
      <c r="F13" s="6"/>
      <c r="G13" s="1" t="s">
        <v>77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12</v>
      </c>
      <c r="AC13" s="73" t="s">
        <v>47</v>
      </c>
      <c r="AD13" s="7">
        <f t="shared" si="0"/>
        <v>22</v>
      </c>
      <c r="AE13" s="7">
        <f t="shared" si="1"/>
        <v>5</v>
      </c>
      <c r="AF13" s="7">
        <f t="shared" si="2"/>
        <v>1</v>
      </c>
      <c r="AG13" s="7">
        <f t="shared" si="7"/>
        <v>2</v>
      </c>
      <c r="AH13" s="7">
        <f t="shared" si="3"/>
        <v>19</v>
      </c>
      <c r="AI13" s="7">
        <f t="shared" si="4"/>
        <v>36</v>
      </c>
      <c r="AJ13" s="7">
        <f t="shared" si="5"/>
        <v>96</v>
      </c>
      <c r="AK13" s="7">
        <f t="shared" si="8"/>
        <v>-60</v>
      </c>
      <c r="AL13" s="7">
        <f>+AE13+AK13/10000+AI13/10000000+12/1000000000</f>
        <v>4.994003612</v>
      </c>
      <c r="AN13" s="18">
        <v>10</v>
      </c>
      <c r="AO13" s="19" t="str">
        <f t="shared" si="9"/>
        <v>ΕΦΟΡΙΑΚΟΙ</v>
      </c>
      <c r="AP13" s="20">
        <f t="shared" si="9"/>
        <v>22</v>
      </c>
      <c r="AQ13" s="39">
        <f t="shared" si="9"/>
        <v>18</v>
      </c>
      <c r="AR13" s="21">
        <f t="shared" si="9"/>
        <v>5</v>
      </c>
      <c r="AS13" s="22">
        <f t="shared" si="9"/>
        <v>3</v>
      </c>
      <c r="AT13" s="23">
        <f t="shared" si="9"/>
        <v>14</v>
      </c>
      <c r="AU13" s="21">
        <f t="shared" si="9"/>
        <v>44</v>
      </c>
      <c r="AV13" s="22">
        <f t="shared" si="9"/>
        <v>69</v>
      </c>
      <c r="AW13" s="23">
        <f t="shared" si="9"/>
        <v>-25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Γ.Λ.Κ.</v>
      </c>
      <c r="AP14" s="20">
        <f t="shared" si="9"/>
        <v>21</v>
      </c>
      <c r="AQ14" s="39">
        <f t="shared" si="9"/>
        <v>17</v>
      </c>
      <c r="AR14" s="21">
        <f t="shared" si="9"/>
        <v>5</v>
      </c>
      <c r="AS14" s="22">
        <f t="shared" si="9"/>
        <v>2</v>
      </c>
      <c r="AT14" s="23">
        <f t="shared" si="9"/>
        <v>14</v>
      </c>
      <c r="AU14" s="21">
        <f t="shared" si="9"/>
        <v>52</v>
      </c>
      <c r="AV14" s="22">
        <f t="shared" si="9"/>
        <v>79</v>
      </c>
      <c r="AW14" s="23">
        <f t="shared" si="9"/>
        <v>-27</v>
      </c>
    </row>
    <row r="15" spans="1:49" ht="15" customHeight="1" thickTop="1">
      <c r="A15" s="41"/>
      <c r="B15" s="42"/>
      <c r="C15" s="43">
        <v>1</v>
      </c>
      <c r="D15" s="43">
        <v>7</v>
      </c>
      <c r="E15" s="66" t="str">
        <f>AC2</f>
        <v>ΔΗΜΟΣ ΓΑΛΑΤΣΙΟΥ</v>
      </c>
      <c r="F15" s="66" t="str">
        <f aca="true" t="shared" si="23" ref="F15:F20">AC3</f>
        <v>Ο.Α.Ε.Δ.</v>
      </c>
      <c r="G15" s="47"/>
      <c r="H15" s="48"/>
      <c r="I15" s="69">
        <v>1</v>
      </c>
      <c r="J15" s="70">
        <v>4</v>
      </c>
      <c r="M15" s="31" t="str">
        <f t="shared" si="11"/>
        <v>Ο.Α.Ε.Δ.</v>
      </c>
      <c r="N15" s="33" t="str">
        <f t="shared" si="12"/>
        <v>ΔΗΜΟΣ ΓΑΛΑΤΣΙΟΥ</v>
      </c>
      <c r="O15" s="33" t="str">
        <f t="shared" si="13"/>
        <v>Ο.Α.Ε.Δ.</v>
      </c>
      <c r="P15" s="34" t="str">
        <f t="shared" si="14"/>
        <v>ΔΗΜΟΣ ΓΑΛΑΤΣΙΟΥ</v>
      </c>
      <c r="Q15" s="31" t="str">
        <f t="shared" si="15"/>
        <v>ΔΗΜΟΣ ΓΑΛΑΤΣΙΟΥ</v>
      </c>
      <c r="R15" s="33" t="str">
        <f t="shared" si="16"/>
        <v>Ο.Α.Ε.Δ.</v>
      </c>
      <c r="S15" s="33" t="str">
        <f t="shared" si="17"/>
        <v>ΔΗΜΟΣ ΓΑΛΑΤΣΙΟΥ</v>
      </c>
      <c r="T15" s="34" t="str">
        <f t="shared" si="18"/>
        <v>Ο.Α.Ε.Δ.</v>
      </c>
      <c r="U15" s="31" t="str">
        <f t="shared" si="19"/>
        <v>ΔΗΜΟΣ ΓΑΛΑΤΣΙΟΥ</v>
      </c>
      <c r="V15" s="32">
        <f t="shared" si="10"/>
        <v>2</v>
      </c>
      <c r="W15" s="32">
        <f t="shared" si="10"/>
        <v>11</v>
      </c>
      <c r="X15" s="33" t="str">
        <f t="shared" si="20"/>
        <v>Ο.Α.Ε.Δ.</v>
      </c>
      <c r="Y15" s="33">
        <f t="shared" si="21"/>
        <v>11</v>
      </c>
      <c r="Z15" s="35">
        <f t="shared" si="22"/>
        <v>2</v>
      </c>
      <c r="AN15" s="18">
        <v>12</v>
      </c>
      <c r="AO15" s="19" t="str">
        <f t="shared" si="9"/>
        <v>Ο.Δ.Υ.Ε.</v>
      </c>
      <c r="AP15" s="20">
        <f t="shared" si="9"/>
        <v>22</v>
      </c>
      <c r="AQ15" s="39">
        <f t="shared" si="9"/>
        <v>5</v>
      </c>
      <c r="AR15" s="21">
        <f t="shared" si="9"/>
        <v>1</v>
      </c>
      <c r="AS15" s="22">
        <f t="shared" si="9"/>
        <v>2</v>
      </c>
      <c r="AT15" s="23">
        <f t="shared" si="9"/>
        <v>19</v>
      </c>
      <c r="AU15" s="21">
        <f t="shared" si="9"/>
        <v>36</v>
      </c>
      <c r="AV15" s="22">
        <f t="shared" si="9"/>
        <v>96</v>
      </c>
      <c r="AW15" s="23">
        <f t="shared" si="9"/>
        <v>-60</v>
      </c>
    </row>
    <row r="16" spans="1:49" ht="15" customHeight="1" thickBot="1">
      <c r="A16" s="44"/>
      <c r="B16" s="45"/>
      <c r="C16" s="46">
        <v>2</v>
      </c>
      <c r="D16" s="46">
        <v>3</v>
      </c>
      <c r="E16" s="67" t="str">
        <f>AC12</f>
        <v>ΤΑΧ. ΤΑΜΙΕΥΤΗΡΙΟ</v>
      </c>
      <c r="F16" s="67" t="str">
        <f t="shared" si="23"/>
        <v>Ο.Λ.Μ.Ε.</v>
      </c>
      <c r="G16" s="49"/>
      <c r="H16" s="50"/>
      <c r="I16" s="71">
        <v>4</v>
      </c>
      <c r="J16" s="72">
        <v>0</v>
      </c>
      <c r="K16" s="37"/>
      <c r="M16" s="31" t="str">
        <f t="shared" si="11"/>
        <v>Ο.Λ.Μ.Ε.</v>
      </c>
      <c r="N16" s="33" t="str">
        <f t="shared" si="12"/>
        <v>ΤΑΧ. ΤΑΜΙΕΥΤΗΡΙΟ</v>
      </c>
      <c r="O16" s="33" t="str">
        <f t="shared" si="13"/>
        <v>ΤΑΧ. ΤΑΜΙΕΥΤΗΡΙΟ</v>
      </c>
      <c r="P16" s="34" t="str">
        <f t="shared" si="14"/>
        <v>Ο.Λ.Μ.Ε.</v>
      </c>
      <c r="Q16" s="31" t="str">
        <f t="shared" si="15"/>
        <v>ΤΑΧ. ΤΑΜΙΕΥΤΗΡΙΟ</v>
      </c>
      <c r="R16" s="33" t="str">
        <f t="shared" si="16"/>
        <v>Ο.Λ.Μ.Ε.</v>
      </c>
      <c r="S16" s="33" t="str">
        <f t="shared" si="17"/>
        <v>ΤΑΧ. ΤΑΜΙΕΥΤΗΡΙΟ</v>
      </c>
      <c r="T16" s="34" t="str">
        <f t="shared" si="18"/>
        <v>Ο.Λ.Μ.Ε.</v>
      </c>
      <c r="U16" s="31" t="str">
        <f t="shared" si="19"/>
        <v>ΤΑΧ. ΤΑΜΙΕΥΤΗΡΙΟ</v>
      </c>
      <c r="V16" s="32">
        <f t="shared" si="10"/>
        <v>6</v>
      </c>
      <c r="W16" s="32">
        <f t="shared" si="10"/>
        <v>3</v>
      </c>
      <c r="X16" s="33" t="str">
        <f t="shared" si="20"/>
        <v>Ο.Λ.Μ.Ε.</v>
      </c>
      <c r="Y16" s="33">
        <f t="shared" si="21"/>
        <v>3</v>
      </c>
      <c r="Z16" s="35">
        <f t="shared" si="22"/>
        <v>6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/>
      <c r="D17" s="46"/>
      <c r="E17" s="67" t="str">
        <f>AC11</f>
        <v>Γ.Λ.Κ.</v>
      </c>
      <c r="F17" s="67" t="str">
        <f t="shared" si="23"/>
        <v>ΕΜΠΟΡΙΚΗ ΤΡΑΠΕΖΑ</v>
      </c>
      <c r="G17" s="49"/>
      <c r="H17" s="50"/>
      <c r="I17" s="71">
        <v>2</v>
      </c>
      <c r="J17" s="72">
        <v>6</v>
      </c>
      <c r="K17" s="37"/>
      <c r="L17" s="37"/>
      <c r="M17" s="31">
        <f t="shared" si="11"/>
      </c>
      <c r="N17" s="33">
        <f t="shared" si="12"/>
      </c>
      <c r="O17" s="33" t="str">
        <f t="shared" si="13"/>
        <v>ΕΜΠΟΡΙΚΗ ΤΡΑΠΕΖΑ</v>
      </c>
      <c r="P17" s="34" t="str">
        <f t="shared" si="14"/>
        <v>Γ.Λ.Κ.</v>
      </c>
      <c r="Q17" s="31">
        <f t="shared" si="15"/>
      </c>
      <c r="R17" s="33">
        <f t="shared" si="16"/>
      </c>
      <c r="S17" s="33" t="str">
        <f t="shared" si="17"/>
        <v>Γ.Λ.Κ.</v>
      </c>
      <c r="T17" s="34" t="str">
        <f t="shared" si="18"/>
        <v>ΕΜΠΟΡΙΚΗ ΤΡΑΠΕΖΑ</v>
      </c>
      <c r="U17" s="31" t="str">
        <f t="shared" si="19"/>
        <v>Γ.Λ.Κ.</v>
      </c>
      <c r="V17" s="32">
        <f t="shared" si="10"/>
        <v>2</v>
      </c>
      <c r="W17" s="32">
        <f t="shared" si="10"/>
        <v>6</v>
      </c>
      <c r="X17" s="33" t="str">
        <f t="shared" si="20"/>
        <v>ΕΜΠΟΡΙΚΗ ΤΡΑΠΕΖΑ</v>
      </c>
      <c r="Y17" s="33">
        <f t="shared" si="21"/>
        <v>6</v>
      </c>
      <c r="Z17" s="35">
        <f t="shared" si="22"/>
        <v>2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6</v>
      </c>
      <c r="E18" s="67" t="str">
        <f>AC10</f>
        <v>ΕΦΟΡΙΑΚΟΙ</v>
      </c>
      <c r="F18" s="67" t="str">
        <f t="shared" si="23"/>
        <v>ΕΠΙΜΕΛΗΤΗΡΙΑ</v>
      </c>
      <c r="G18" s="49"/>
      <c r="H18" s="50"/>
      <c r="I18" s="71">
        <v>0</v>
      </c>
      <c r="J18" s="72">
        <v>3</v>
      </c>
      <c r="M18" s="31" t="str">
        <f t="shared" si="11"/>
        <v>ΕΠΙΜΕΛΗΤΗΡΙΑ</v>
      </c>
      <c r="N18" s="33" t="str">
        <f t="shared" si="12"/>
        <v>ΕΦΟΡΙΑΚΟΙ</v>
      </c>
      <c r="O18" s="33" t="str">
        <f t="shared" si="13"/>
        <v>ΕΠΙΜΕΛΗΤΗΡΙΑ</v>
      </c>
      <c r="P18" s="34" t="str">
        <f t="shared" si="14"/>
        <v>ΕΦΟΡΙΑΚΟΙ</v>
      </c>
      <c r="Q18" s="31" t="str">
        <f t="shared" si="15"/>
        <v>ΕΦΟΡΙΑΚΟΙ</v>
      </c>
      <c r="R18" s="33" t="str">
        <f t="shared" si="16"/>
        <v>ΕΠΙΜΕΛΗΤΗΡΙΑ</v>
      </c>
      <c r="S18" s="33" t="str">
        <f t="shared" si="17"/>
        <v>ΕΦΟΡΙΑΚΟΙ</v>
      </c>
      <c r="T18" s="34" t="str">
        <f t="shared" si="18"/>
        <v>ΕΠΙΜΕΛΗΤΗΡΙΑ</v>
      </c>
      <c r="U18" s="31" t="str">
        <f t="shared" si="19"/>
        <v>ΕΦΟΡΙΑΚΟΙ</v>
      </c>
      <c r="V18" s="32">
        <f t="shared" si="10"/>
        <v>3</v>
      </c>
      <c r="W18" s="32">
        <f t="shared" si="10"/>
        <v>9</v>
      </c>
      <c r="X18" s="33" t="str">
        <f t="shared" si="20"/>
        <v>ΕΠΙΜΕΛΗΤΗΡΙΑ</v>
      </c>
      <c r="Y18" s="33">
        <f t="shared" si="21"/>
        <v>9</v>
      </c>
      <c r="Z18" s="35">
        <f t="shared" si="22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0</v>
      </c>
      <c r="E19" s="67" t="str">
        <f>AC9</f>
        <v>ΤΕΛΩΝΕΙΑΚΟΙ</v>
      </c>
      <c r="F19" s="67" t="str">
        <f t="shared" si="23"/>
        <v>Ε.Φ.Κ.Α.</v>
      </c>
      <c r="G19" s="49"/>
      <c r="H19" s="50"/>
      <c r="I19" s="71">
        <v>0</v>
      </c>
      <c r="J19" s="72">
        <v>1</v>
      </c>
      <c r="K19" s="37"/>
      <c r="M19" s="31" t="str">
        <f t="shared" si="11"/>
        <v>ΤΕΛΩΝΕΙΑΚΟΙ</v>
      </c>
      <c r="N19" s="33" t="str">
        <f t="shared" si="12"/>
        <v>Ε.Φ.Κ.Α.</v>
      </c>
      <c r="O19" s="33" t="str">
        <f t="shared" si="13"/>
        <v>Ε.Φ.Κ.Α.</v>
      </c>
      <c r="P19" s="34" t="str">
        <f t="shared" si="14"/>
        <v>ΤΕΛΩΝΕΙΑΚΟΙ</v>
      </c>
      <c r="Q19" s="31" t="str">
        <f t="shared" si="15"/>
        <v>ΤΕΛΩΝΕΙΑΚΟΙ</v>
      </c>
      <c r="R19" s="33" t="str">
        <f t="shared" si="16"/>
        <v>Ε.Φ.Κ.Α.</v>
      </c>
      <c r="S19" s="33" t="str">
        <f t="shared" si="17"/>
        <v>ΤΕΛΩΝΕΙΑΚΟΙ</v>
      </c>
      <c r="T19" s="34" t="str">
        <f t="shared" si="18"/>
        <v>Ε.Φ.Κ.Α.</v>
      </c>
      <c r="U19" s="31" t="str">
        <f t="shared" si="19"/>
        <v>ΤΕΛΩΝΕΙΑΚΟΙ</v>
      </c>
      <c r="V19" s="32">
        <f t="shared" si="10"/>
        <v>2</v>
      </c>
      <c r="W19" s="32">
        <f t="shared" si="10"/>
        <v>1</v>
      </c>
      <c r="X19" s="33" t="str">
        <f t="shared" si="20"/>
        <v>Ε.Φ.Κ.Α.</v>
      </c>
      <c r="Y19" s="33">
        <f t="shared" si="21"/>
        <v>1</v>
      </c>
      <c r="Z19" s="35">
        <f t="shared" si="22"/>
        <v>2</v>
      </c>
      <c r="AN19" s="32"/>
      <c r="AO19" s="52" t="str">
        <f aca="true" t="shared" si="24" ref="AO19:AO30">+AC2</f>
        <v>ΔΗΜΟΣ ΓΑΛΑΤΣΙΟΥ</v>
      </c>
      <c r="AP19" s="53"/>
    </row>
    <row r="20" spans="1:42" ht="15" customHeight="1">
      <c r="A20" s="44"/>
      <c r="B20" s="45"/>
      <c r="C20" s="46">
        <v>2</v>
      </c>
      <c r="D20" s="46">
        <v>7</v>
      </c>
      <c r="E20" s="67" t="str">
        <f>AC13</f>
        <v>Ο.Δ.Υ.Ε.</v>
      </c>
      <c r="F20" s="67" t="str">
        <f t="shared" si="23"/>
        <v>ΥΠ. ΠΑΙΔΕΙΑΣ</v>
      </c>
      <c r="G20" s="49"/>
      <c r="H20" s="50"/>
      <c r="I20" s="71">
        <v>2</v>
      </c>
      <c r="J20" s="72">
        <v>6</v>
      </c>
      <c r="M20" s="31" t="str">
        <f t="shared" si="11"/>
        <v>ΥΠ. ΠΑΙΔΕΙΑΣ</v>
      </c>
      <c r="N20" s="33" t="str">
        <f t="shared" si="12"/>
        <v>Ο.Δ.Υ.Ε.</v>
      </c>
      <c r="O20" s="33" t="str">
        <f t="shared" si="13"/>
        <v>ΥΠ. ΠΑΙΔΕΙΑΣ</v>
      </c>
      <c r="P20" s="34" t="str">
        <f t="shared" si="14"/>
        <v>Ο.Δ.Υ.Ε.</v>
      </c>
      <c r="Q20" s="31" t="str">
        <f t="shared" si="15"/>
        <v>Ο.Δ.Υ.Ε.</v>
      </c>
      <c r="R20" s="33" t="str">
        <f t="shared" si="16"/>
        <v>ΥΠ. ΠΑΙΔΕΙΑΣ</v>
      </c>
      <c r="S20" s="33" t="str">
        <f t="shared" si="17"/>
        <v>Ο.Δ.Υ.Ε.</v>
      </c>
      <c r="T20" s="34" t="str">
        <f t="shared" si="18"/>
        <v>ΥΠ. ΠΑΙΔΕΙΑΣ</v>
      </c>
      <c r="U20" s="31" t="str">
        <f t="shared" si="19"/>
        <v>Ο.Δ.Υ.Ε.</v>
      </c>
      <c r="V20" s="32">
        <f t="shared" si="10"/>
        <v>4</v>
      </c>
      <c r="W20" s="32">
        <f t="shared" si="10"/>
        <v>13</v>
      </c>
      <c r="X20" s="33" t="str">
        <f t="shared" si="20"/>
        <v>ΥΠ. ΠΑΙΔΕΙΑΣ</v>
      </c>
      <c r="Y20" s="33">
        <f t="shared" si="21"/>
        <v>13</v>
      </c>
      <c r="Z20" s="35">
        <f t="shared" si="22"/>
        <v>4</v>
      </c>
      <c r="AN20" s="32"/>
      <c r="AO20" s="54" t="str">
        <f>+AC3</f>
        <v>Ο.Α.Ε.Δ.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Ο.Λ.Μ.Ε.</v>
      </c>
      <c r="AP21" s="55"/>
    </row>
    <row r="22" spans="1:42" ht="15" customHeight="1">
      <c r="A22" s="1" t="s">
        <v>62</v>
      </c>
      <c r="B22" s="2"/>
      <c r="C22" s="2"/>
      <c r="D22" s="2"/>
      <c r="E22" s="6"/>
      <c r="F22" s="6"/>
      <c r="G22" s="1" t="s">
        <v>76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ΕΜΠΟΡΙΚΗ ΤΡΑΠΕΖΑ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ΕΠΙΜΕΛΗΤΗΡΙΑ</v>
      </c>
      <c r="AP23" s="55"/>
    </row>
    <row r="24" spans="1:42" ht="15" customHeight="1" thickTop="1">
      <c r="A24" s="41"/>
      <c r="B24" s="42"/>
      <c r="C24" s="43">
        <v>3</v>
      </c>
      <c r="D24" s="43">
        <v>2</v>
      </c>
      <c r="E24" s="66" t="str">
        <f>AC4</f>
        <v>Ο.Λ.Μ.Ε.</v>
      </c>
      <c r="F24" s="66" t="str">
        <f>AC2</f>
        <v>ΔΗΜΟΣ ΓΑΛΑΤΣΙΟΥ</v>
      </c>
      <c r="G24" s="47"/>
      <c r="H24" s="48"/>
      <c r="I24" s="69">
        <v>1</v>
      </c>
      <c r="J24" s="70">
        <v>1</v>
      </c>
      <c r="M24" s="31" t="str">
        <f t="shared" si="11"/>
        <v>Ο.Λ.Μ.Ε.</v>
      </c>
      <c r="N24" s="33" t="str">
        <f t="shared" si="12"/>
        <v>ΔΗΜΟΣ ΓΑΛΑΤΣΙΟΥ</v>
      </c>
      <c r="O24" s="33" t="str">
        <f t="shared" si="13"/>
        <v>isopalia</v>
      </c>
      <c r="P24" s="34" t="str">
        <f t="shared" si="14"/>
        <v>isopalia</v>
      </c>
      <c r="Q24" s="31" t="str">
        <f t="shared" si="15"/>
        <v>Ο.Λ.Μ.Ε.</v>
      </c>
      <c r="R24" s="33" t="str">
        <f t="shared" si="16"/>
        <v>ΔΗΜΟΣ ΓΑΛΑΤΣΙΟΥ</v>
      </c>
      <c r="S24" s="33" t="str">
        <f t="shared" si="17"/>
        <v>Ο.Λ.Μ.Ε.</v>
      </c>
      <c r="T24" s="34" t="str">
        <f t="shared" si="18"/>
        <v>ΔΗΜΟΣ ΓΑΛΑΤΣΙΟΥ</v>
      </c>
      <c r="U24" s="31" t="str">
        <f t="shared" si="19"/>
        <v>Ο.Λ.Μ.Ε.</v>
      </c>
      <c r="V24" s="32">
        <f t="shared" si="25"/>
        <v>4</v>
      </c>
      <c r="W24" s="32">
        <f t="shared" si="25"/>
        <v>3</v>
      </c>
      <c r="X24" s="33" t="str">
        <f t="shared" si="20"/>
        <v>ΔΗΜΟΣ ΓΑΛΑΤΣΙΟΥ</v>
      </c>
      <c r="Y24" s="33">
        <f t="shared" si="21"/>
        <v>3</v>
      </c>
      <c r="Z24" s="35">
        <f t="shared" si="22"/>
        <v>4</v>
      </c>
      <c r="AN24" s="32"/>
      <c r="AO24" s="54" t="str">
        <f t="shared" si="24"/>
        <v>Ε.Φ.Κ.Α.</v>
      </c>
      <c r="AP24" s="55"/>
    </row>
    <row r="25" spans="1:42" ht="15" customHeight="1">
      <c r="A25" s="44"/>
      <c r="B25" s="45"/>
      <c r="C25" s="46">
        <v>1</v>
      </c>
      <c r="D25" s="46">
        <v>1</v>
      </c>
      <c r="E25" s="67" t="str">
        <f>AC5</f>
        <v>ΕΜΠΟΡΙΚΗ ΤΡΑΠΕΖΑ</v>
      </c>
      <c r="F25" s="67" t="str">
        <f>AC12</f>
        <v>ΤΑΧ. ΤΑΜΙΕΥΤΗΡΙΟ</v>
      </c>
      <c r="G25" s="49"/>
      <c r="H25" s="50"/>
      <c r="I25" s="71"/>
      <c r="J25" s="72"/>
      <c r="M25" s="31" t="str">
        <f t="shared" si="11"/>
        <v>isopalia</v>
      </c>
      <c r="N25" s="33" t="str">
        <f t="shared" si="12"/>
        <v>isopalia</v>
      </c>
      <c r="O25" s="33">
        <f t="shared" si="13"/>
      </c>
      <c r="P25" s="34">
        <f t="shared" si="14"/>
      </c>
      <c r="Q25" s="31" t="str">
        <f t="shared" si="15"/>
        <v>ΕΜΠΟΡΙΚΗ ΤΡΑΠΕΖΑ</v>
      </c>
      <c r="R25" s="33" t="str">
        <f t="shared" si="16"/>
        <v>ΤΑΧ. ΤΑΜΙΕΥΤΗΡΙΟ</v>
      </c>
      <c r="S25" s="33">
        <f t="shared" si="17"/>
      </c>
      <c r="T25" s="34">
        <f t="shared" si="18"/>
      </c>
      <c r="U25" s="31" t="str">
        <f t="shared" si="19"/>
        <v>ΕΜΠΟΡΙΚΗ ΤΡΑΠΕΖΑ</v>
      </c>
      <c r="V25" s="32">
        <f t="shared" si="25"/>
        <v>1</v>
      </c>
      <c r="W25" s="32">
        <f t="shared" si="25"/>
        <v>1</v>
      </c>
      <c r="X25" s="33" t="str">
        <f t="shared" si="20"/>
        <v>ΤΑΧ. ΤΑΜΙΕΥΤΗΡΙΟ</v>
      </c>
      <c r="Y25" s="33">
        <f t="shared" si="21"/>
        <v>1</v>
      </c>
      <c r="Z25" s="35">
        <f t="shared" si="22"/>
        <v>1</v>
      </c>
      <c r="AN25" s="32"/>
      <c r="AO25" s="54" t="str">
        <f t="shared" si="24"/>
        <v>ΥΠ. ΠΑΙΔΕΙΑΣ</v>
      </c>
      <c r="AP25" s="55"/>
    </row>
    <row r="26" spans="1:42" ht="15" customHeight="1">
      <c r="A26" s="44"/>
      <c r="B26" s="45"/>
      <c r="C26" s="46">
        <v>8</v>
      </c>
      <c r="D26" s="46">
        <v>1</v>
      </c>
      <c r="E26" s="67" t="str">
        <f>AC6</f>
        <v>ΕΠΙΜΕΛΗΤΗΡΙΑ</v>
      </c>
      <c r="F26" s="67" t="str">
        <f>AC11</f>
        <v>Γ.Λ.Κ.</v>
      </c>
      <c r="G26" s="49"/>
      <c r="H26" s="50"/>
      <c r="I26" s="71">
        <v>6</v>
      </c>
      <c r="J26" s="72">
        <v>1</v>
      </c>
      <c r="M26" s="31" t="str">
        <f t="shared" si="11"/>
        <v>ΕΠΙΜΕΛΗΤΗΡΙΑ</v>
      </c>
      <c r="N26" s="33" t="str">
        <f t="shared" si="12"/>
        <v>Γ.Λ.Κ.</v>
      </c>
      <c r="O26" s="33" t="str">
        <f t="shared" si="13"/>
        <v>ΕΠΙΜΕΛΗΤΗΡΙΑ</v>
      </c>
      <c r="P26" s="34" t="str">
        <f t="shared" si="14"/>
        <v>Γ.Λ.Κ.</v>
      </c>
      <c r="Q26" s="31" t="str">
        <f t="shared" si="15"/>
        <v>ΕΠΙΜΕΛΗΤΗΡΙΑ</v>
      </c>
      <c r="R26" s="33" t="str">
        <f t="shared" si="16"/>
        <v>Γ.Λ.Κ.</v>
      </c>
      <c r="S26" s="33" t="str">
        <f t="shared" si="17"/>
        <v>ΕΠΙΜΕΛΗΤΗΡΙΑ</v>
      </c>
      <c r="T26" s="34" t="str">
        <f t="shared" si="18"/>
        <v>Γ.Λ.Κ.</v>
      </c>
      <c r="U26" s="31" t="str">
        <f t="shared" si="19"/>
        <v>ΕΠΙΜΕΛΗΤΗΡΙΑ</v>
      </c>
      <c r="V26" s="32">
        <f t="shared" si="25"/>
        <v>14</v>
      </c>
      <c r="W26" s="32">
        <f t="shared" si="25"/>
        <v>2</v>
      </c>
      <c r="X26" s="33" t="str">
        <f t="shared" si="20"/>
        <v>Γ.Λ.Κ.</v>
      </c>
      <c r="Y26" s="33">
        <f t="shared" si="21"/>
        <v>2</v>
      </c>
      <c r="Z26" s="35">
        <f t="shared" si="22"/>
        <v>14</v>
      </c>
      <c r="AN26" s="32"/>
      <c r="AO26" s="54" t="str">
        <f t="shared" si="24"/>
        <v>ΤΕΛΩΝΕΙΑΚΟΙ</v>
      </c>
      <c r="AP26" s="55"/>
    </row>
    <row r="27" spans="1:42" ht="15" customHeight="1">
      <c r="A27" s="44"/>
      <c r="B27" s="45"/>
      <c r="C27" s="46">
        <v>1</v>
      </c>
      <c r="D27" s="46">
        <v>1</v>
      </c>
      <c r="E27" s="67" t="str">
        <f>AC7</f>
        <v>Ε.Φ.Κ.Α.</v>
      </c>
      <c r="F27" s="67" t="str">
        <f>AC10</f>
        <v>ΕΦΟΡΙΑΚΟΙ</v>
      </c>
      <c r="G27" s="49"/>
      <c r="H27" s="50"/>
      <c r="I27" s="71">
        <v>2</v>
      </c>
      <c r="J27" s="72">
        <v>2</v>
      </c>
      <c r="M27" s="31" t="str">
        <f t="shared" si="11"/>
        <v>isopalia</v>
      </c>
      <c r="N27" s="33" t="str">
        <f t="shared" si="12"/>
        <v>isopalia</v>
      </c>
      <c r="O27" s="33" t="str">
        <f t="shared" si="13"/>
        <v>isopalia</v>
      </c>
      <c r="P27" s="34" t="str">
        <f t="shared" si="14"/>
        <v>isopalia</v>
      </c>
      <c r="Q27" s="31" t="str">
        <f t="shared" si="15"/>
        <v>Ε.Φ.Κ.Α.</v>
      </c>
      <c r="R27" s="33" t="str">
        <f t="shared" si="16"/>
        <v>ΕΦΟΡΙΑΚΟΙ</v>
      </c>
      <c r="S27" s="33" t="str">
        <f t="shared" si="17"/>
        <v>Ε.Φ.Κ.Α.</v>
      </c>
      <c r="T27" s="34" t="str">
        <f t="shared" si="18"/>
        <v>ΕΦΟΡΙΑΚΟΙ</v>
      </c>
      <c r="U27" s="31" t="str">
        <f t="shared" si="19"/>
        <v>Ε.Φ.Κ.Α.</v>
      </c>
      <c r="V27" s="32">
        <f t="shared" si="25"/>
        <v>3</v>
      </c>
      <c r="W27" s="32">
        <f t="shared" si="25"/>
        <v>3</v>
      </c>
      <c r="X27" s="33" t="str">
        <f t="shared" si="20"/>
        <v>ΕΦΟΡΙΑΚΟΙ</v>
      </c>
      <c r="Y27" s="33">
        <f t="shared" si="21"/>
        <v>3</v>
      </c>
      <c r="Z27" s="35">
        <f t="shared" si="22"/>
        <v>3</v>
      </c>
      <c r="AN27" s="32"/>
      <c r="AO27" s="54" t="str">
        <f t="shared" si="24"/>
        <v>ΕΦΟΡΙΑΚΟΙ</v>
      </c>
      <c r="AP27" s="55"/>
    </row>
    <row r="28" spans="1:42" ht="15" customHeight="1">
      <c r="A28" s="44"/>
      <c r="B28" s="45"/>
      <c r="C28" s="46">
        <v>2</v>
      </c>
      <c r="D28" s="46">
        <v>1</v>
      </c>
      <c r="E28" s="67" t="str">
        <f>AC8</f>
        <v>ΥΠ. ΠΑΙΔΕΙΑΣ</v>
      </c>
      <c r="F28" s="67" t="str">
        <f>AC9</f>
        <v>ΤΕΛΩΝΕΙΑΚΟΙ</v>
      </c>
      <c r="G28" s="49"/>
      <c r="H28" s="50"/>
      <c r="I28" s="71">
        <v>0</v>
      </c>
      <c r="J28" s="72">
        <v>5</v>
      </c>
      <c r="M28" s="31" t="str">
        <f t="shared" si="11"/>
        <v>ΥΠ. ΠΑΙΔΕΙΑΣ</v>
      </c>
      <c r="N28" s="33" t="str">
        <f t="shared" si="12"/>
        <v>ΤΕΛΩΝΕΙΑΚΟΙ</v>
      </c>
      <c r="O28" s="33" t="str">
        <f t="shared" si="13"/>
        <v>ΤΕΛΩΝΕΙΑΚΟΙ</v>
      </c>
      <c r="P28" s="34" t="str">
        <f t="shared" si="14"/>
        <v>ΥΠ. ΠΑΙΔΕΙΑΣ</v>
      </c>
      <c r="Q28" s="31" t="str">
        <f t="shared" si="15"/>
        <v>ΥΠ. ΠΑΙΔΕΙΑΣ</v>
      </c>
      <c r="R28" s="33" t="str">
        <f t="shared" si="16"/>
        <v>ΤΕΛΩΝΕΙΑΚΟΙ</v>
      </c>
      <c r="S28" s="33" t="str">
        <f t="shared" si="17"/>
        <v>ΥΠ. ΠΑΙΔΕΙΑΣ</v>
      </c>
      <c r="T28" s="34" t="str">
        <f t="shared" si="18"/>
        <v>ΤΕΛΩΝΕΙΑΚΟΙ</v>
      </c>
      <c r="U28" s="31" t="str">
        <f t="shared" si="19"/>
        <v>ΥΠ. ΠΑΙΔΕΙΑΣ</v>
      </c>
      <c r="V28" s="32">
        <f t="shared" si="25"/>
        <v>2</v>
      </c>
      <c r="W28" s="32">
        <f t="shared" si="25"/>
        <v>6</v>
      </c>
      <c r="X28" s="33" t="str">
        <f t="shared" si="20"/>
        <v>ΤΕΛΩΝΕΙΑΚΟΙ</v>
      </c>
      <c r="Y28" s="33">
        <f t="shared" si="21"/>
        <v>6</v>
      </c>
      <c r="Z28" s="35">
        <f t="shared" si="22"/>
        <v>2</v>
      </c>
      <c r="AN28" s="32"/>
      <c r="AO28" s="54" t="str">
        <f t="shared" si="24"/>
        <v>Γ.Λ.Κ.</v>
      </c>
      <c r="AP28" s="55"/>
    </row>
    <row r="29" spans="1:42" ht="15" customHeight="1">
      <c r="A29" s="44"/>
      <c r="B29" s="45"/>
      <c r="C29" s="46">
        <v>1</v>
      </c>
      <c r="D29" s="46">
        <v>0</v>
      </c>
      <c r="E29" s="67" t="str">
        <f>AC3</f>
        <v>Ο.Α.Ε.Δ.</v>
      </c>
      <c r="F29" s="67" t="str">
        <f>AC13</f>
        <v>Ο.Δ.Υ.Ε.</v>
      </c>
      <c r="G29" s="49"/>
      <c r="H29" s="50"/>
      <c r="I29" s="71">
        <v>5</v>
      </c>
      <c r="J29" s="72">
        <v>2</v>
      </c>
      <c r="M29" s="31" t="str">
        <f t="shared" si="11"/>
        <v>Ο.Α.Ε.Δ.</v>
      </c>
      <c r="N29" s="33" t="str">
        <f t="shared" si="12"/>
        <v>Ο.Δ.Υ.Ε.</v>
      </c>
      <c r="O29" s="33" t="str">
        <f t="shared" si="13"/>
        <v>Ο.Α.Ε.Δ.</v>
      </c>
      <c r="P29" s="34" t="str">
        <f t="shared" si="14"/>
        <v>Ο.Δ.Υ.Ε.</v>
      </c>
      <c r="Q29" s="31" t="str">
        <f t="shared" si="15"/>
        <v>Ο.Α.Ε.Δ.</v>
      </c>
      <c r="R29" s="33" t="str">
        <f t="shared" si="16"/>
        <v>Ο.Δ.Υ.Ε.</v>
      </c>
      <c r="S29" s="33" t="str">
        <f t="shared" si="17"/>
        <v>Ο.Α.Ε.Δ.</v>
      </c>
      <c r="T29" s="34" t="str">
        <f t="shared" si="18"/>
        <v>Ο.Δ.Υ.Ε.</v>
      </c>
      <c r="U29" s="31" t="str">
        <f t="shared" si="19"/>
        <v>Ο.Α.Ε.Δ.</v>
      </c>
      <c r="V29" s="32">
        <f t="shared" si="25"/>
        <v>6</v>
      </c>
      <c r="W29" s="32">
        <f t="shared" si="25"/>
        <v>2</v>
      </c>
      <c r="X29" s="33" t="str">
        <f t="shared" si="20"/>
        <v>Ο.Δ.Υ.Ε.</v>
      </c>
      <c r="Y29" s="33">
        <f t="shared" si="21"/>
        <v>2</v>
      </c>
      <c r="Z29" s="35">
        <f t="shared" si="22"/>
        <v>6</v>
      </c>
      <c r="AN29" s="32"/>
      <c r="AO29" s="54" t="str">
        <f>+AC12</f>
        <v>ΤΑΧ. ΤΑΜΙΕΥΤΗΡΙΟ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Ο.Δ.Υ.Ε.</v>
      </c>
      <c r="AP30" s="55"/>
    </row>
    <row r="31" spans="1:42" ht="15" customHeight="1">
      <c r="A31" s="1" t="s">
        <v>63</v>
      </c>
      <c r="B31" s="2"/>
      <c r="C31" s="2"/>
      <c r="D31" s="2"/>
      <c r="E31" s="6"/>
      <c r="F31" s="6"/>
      <c r="G31" s="1" t="s">
        <v>75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2</v>
      </c>
      <c r="D33" s="43">
        <v>4</v>
      </c>
      <c r="E33" s="66" t="str">
        <f>AC2</f>
        <v>ΔΗΜΟΣ ΓΑΛΑΤΣΙΟΥ</v>
      </c>
      <c r="F33" s="66" t="str">
        <f>AC5</f>
        <v>ΕΜΠΟΡΙΚΗ ΤΡΑΠΕΖΑ</v>
      </c>
      <c r="G33" s="47"/>
      <c r="H33" s="48"/>
      <c r="I33" s="69"/>
      <c r="J33" s="70"/>
      <c r="M33" s="31" t="str">
        <f t="shared" si="11"/>
        <v>ΕΜΠΟΡΙΚΗ ΤΡΑΠΕΖΑ</v>
      </c>
      <c r="N33" s="33" t="str">
        <f t="shared" si="12"/>
        <v>ΔΗΜΟΣ ΓΑΛΑΤΣΙΟΥ</v>
      </c>
      <c r="O33" s="33">
        <f t="shared" si="13"/>
      </c>
      <c r="P33" s="34">
        <f t="shared" si="14"/>
      </c>
      <c r="Q33" s="31" t="str">
        <f t="shared" si="15"/>
        <v>ΔΗΜΟΣ ΓΑΛΑΤΣΙΟΥ</v>
      </c>
      <c r="R33" s="33" t="str">
        <f t="shared" si="16"/>
        <v>ΕΜΠΟΡΙΚΗ ΤΡΑΠΕΖΑ</v>
      </c>
      <c r="S33" s="33">
        <f t="shared" si="17"/>
      </c>
      <c r="T33" s="34">
        <f t="shared" si="18"/>
      </c>
      <c r="U33" s="31" t="str">
        <f t="shared" si="19"/>
        <v>ΔΗΜΟΣ ΓΑΛΑΤΣΙΟΥ</v>
      </c>
      <c r="V33" s="32">
        <f t="shared" si="25"/>
        <v>2</v>
      </c>
      <c r="W33" s="32">
        <f t="shared" si="25"/>
        <v>4</v>
      </c>
      <c r="X33" s="33" t="str">
        <f t="shared" si="20"/>
        <v>ΕΜΠΟΡΙΚΗ ΤΡΑΠΕΖΑ</v>
      </c>
      <c r="Y33" s="33">
        <f t="shared" si="21"/>
        <v>4</v>
      </c>
      <c r="Z33" s="35">
        <f t="shared" si="22"/>
        <v>2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0</v>
      </c>
      <c r="D34" s="46">
        <v>0</v>
      </c>
      <c r="E34" s="67" t="str">
        <f>AC3</f>
        <v>Ο.Α.Ε.Δ.</v>
      </c>
      <c r="F34" s="67" t="str">
        <f>AC4</f>
        <v>Ο.Λ.Μ.Ε.</v>
      </c>
      <c r="G34" s="49"/>
      <c r="H34" s="50"/>
      <c r="I34" s="71">
        <v>6</v>
      </c>
      <c r="J34" s="72">
        <v>2</v>
      </c>
      <c r="M34" s="31" t="str">
        <f t="shared" si="11"/>
        <v>isopalia</v>
      </c>
      <c r="N34" s="33" t="str">
        <f t="shared" si="12"/>
        <v>isopalia</v>
      </c>
      <c r="O34" s="33" t="str">
        <f t="shared" si="13"/>
        <v>Ο.Α.Ε.Δ.</v>
      </c>
      <c r="P34" s="34" t="str">
        <f t="shared" si="14"/>
        <v>Ο.Λ.Μ.Ε.</v>
      </c>
      <c r="Q34" s="31" t="str">
        <f t="shared" si="15"/>
        <v>Ο.Α.Ε.Δ.</v>
      </c>
      <c r="R34" s="33" t="str">
        <f t="shared" si="16"/>
        <v>Ο.Λ.Μ.Ε.</v>
      </c>
      <c r="S34" s="33" t="str">
        <f t="shared" si="17"/>
        <v>Ο.Α.Ε.Δ.</v>
      </c>
      <c r="T34" s="34" t="str">
        <f t="shared" si="18"/>
        <v>Ο.Λ.Μ.Ε.</v>
      </c>
      <c r="U34" s="31" t="str">
        <f t="shared" si="19"/>
        <v>Ο.Α.Ε.Δ.</v>
      </c>
      <c r="V34" s="32">
        <f t="shared" si="25"/>
        <v>6</v>
      </c>
      <c r="W34" s="32">
        <f t="shared" si="25"/>
        <v>2</v>
      </c>
      <c r="X34" s="33" t="str">
        <f t="shared" si="20"/>
        <v>Ο.Λ.Μ.Ε.</v>
      </c>
      <c r="Y34" s="33">
        <f t="shared" si="21"/>
        <v>2</v>
      </c>
      <c r="Z34" s="35">
        <f t="shared" si="22"/>
        <v>6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0</v>
      </c>
      <c r="D35" s="46">
        <v>3</v>
      </c>
      <c r="E35" s="67" t="str">
        <f>AC12</f>
        <v>ΤΑΧ. ΤΑΜΙΕΥΤΗΡΙΟ</v>
      </c>
      <c r="F35" s="67" t="str">
        <f>AC6</f>
        <v>ΕΠΙΜΕΛΗΤΗΡΙΑ</v>
      </c>
      <c r="G35" s="49"/>
      <c r="H35" s="50"/>
      <c r="I35" s="71">
        <v>1</v>
      </c>
      <c r="J35" s="72">
        <v>1</v>
      </c>
      <c r="K35" s="7"/>
      <c r="L35" s="7"/>
      <c r="M35" s="31" t="str">
        <f t="shared" si="11"/>
        <v>ΕΠΙΜΕΛΗΤΗΡΙΑ</v>
      </c>
      <c r="N35" s="33" t="str">
        <f t="shared" si="12"/>
        <v>ΤΑΧ. ΤΑΜΙΕΥΤΗΡΙΟ</v>
      </c>
      <c r="O35" s="33" t="str">
        <f t="shared" si="13"/>
        <v>isopalia</v>
      </c>
      <c r="P35" s="34" t="str">
        <f t="shared" si="14"/>
        <v>isopalia</v>
      </c>
      <c r="Q35" s="31" t="str">
        <f t="shared" si="15"/>
        <v>ΤΑΧ. ΤΑΜΙΕΥΤΗΡΙΟ</v>
      </c>
      <c r="R35" s="33" t="str">
        <f t="shared" si="16"/>
        <v>ΕΠΙΜΕΛΗΤΗΡΙΑ</v>
      </c>
      <c r="S35" s="33" t="str">
        <f t="shared" si="17"/>
        <v>ΤΑΧ. ΤΑΜΙΕΥΤΗΡΙΟ</v>
      </c>
      <c r="T35" s="34" t="str">
        <f t="shared" si="18"/>
        <v>ΕΠΙΜΕΛΗΤΗΡΙΑ</v>
      </c>
      <c r="U35" s="31" t="str">
        <f t="shared" si="19"/>
        <v>ΤΑΧ. ΤΑΜΙΕΥΤΗΡΙΟ</v>
      </c>
      <c r="V35" s="32">
        <f t="shared" si="25"/>
        <v>1</v>
      </c>
      <c r="W35" s="32">
        <f t="shared" si="25"/>
        <v>4</v>
      </c>
      <c r="X35" s="33" t="str">
        <f t="shared" si="20"/>
        <v>ΕΠΙΜΕΛΗΤΗΡΙΑ</v>
      </c>
      <c r="Y35" s="33">
        <f t="shared" si="21"/>
        <v>4</v>
      </c>
      <c r="Z35" s="35">
        <f t="shared" si="22"/>
        <v>1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1</v>
      </c>
      <c r="D36" s="46">
        <v>6</v>
      </c>
      <c r="E36" s="67" t="str">
        <f>AC11</f>
        <v>Γ.Λ.Κ.</v>
      </c>
      <c r="F36" s="67" t="str">
        <f>AC7</f>
        <v>Ε.Φ.Κ.Α.</v>
      </c>
      <c r="G36" s="49"/>
      <c r="H36" s="50"/>
      <c r="I36" s="71">
        <v>3</v>
      </c>
      <c r="J36" s="72">
        <v>1</v>
      </c>
      <c r="K36" s="7"/>
      <c r="L36" s="7"/>
      <c r="M36" s="31" t="str">
        <f t="shared" si="11"/>
        <v>Ε.Φ.Κ.Α.</v>
      </c>
      <c r="N36" s="33" t="str">
        <f t="shared" si="12"/>
        <v>Γ.Λ.Κ.</v>
      </c>
      <c r="O36" s="33" t="str">
        <f t="shared" si="13"/>
        <v>Γ.Λ.Κ.</v>
      </c>
      <c r="P36" s="34" t="str">
        <f t="shared" si="14"/>
        <v>Ε.Φ.Κ.Α.</v>
      </c>
      <c r="Q36" s="31" t="str">
        <f t="shared" si="15"/>
        <v>Γ.Λ.Κ.</v>
      </c>
      <c r="R36" s="33" t="str">
        <f t="shared" si="16"/>
        <v>Ε.Φ.Κ.Α.</v>
      </c>
      <c r="S36" s="33" t="str">
        <f t="shared" si="17"/>
        <v>Γ.Λ.Κ.</v>
      </c>
      <c r="T36" s="34" t="str">
        <f t="shared" si="18"/>
        <v>Ε.Φ.Κ.Α.</v>
      </c>
      <c r="U36" s="31" t="str">
        <f t="shared" si="19"/>
        <v>Γ.Λ.Κ.</v>
      </c>
      <c r="V36" s="32">
        <f t="shared" si="25"/>
        <v>4</v>
      </c>
      <c r="W36" s="32">
        <f t="shared" si="25"/>
        <v>7</v>
      </c>
      <c r="X36" s="33" t="str">
        <f t="shared" si="20"/>
        <v>Ε.Φ.Κ.Α.</v>
      </c>
      <c r="Y36" s="33">
        <f t="shared" si="21"/>
        <v>7</v>
      </c>
      <c r="Z36" s="35">
        <f t="shared" si="22"/>
        <v>4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1</v>
      </c>
      <c r="D37" s="46">
        <v>3</v>
      </c>
      <c r="E37" s="67" t="str">
        <f>AC10</f>
        <v>ΕΦΟΡΙΑΚΟΙ</v>
      </c>
      <c r="F37" s="67" t="str">
        <f>AC8</f>
        <v>ΥΠ. ΠΑΙΔΕΙΑΣ</v>
      </c>
      <c r="G37" s="49"/>
      <c r="H37" s="50"/>
      <c r="I37" s="71">
        <v>7</v>
      </c>
      <c r="J37" s="72">
        <v>3</v>
      </c>
      <c r="M37" s="31" t="str">
        <f t="shared" si="11"/>
        <v>ΥΠ. ΠΑΙΔΕΙΑΣ</v>
      </c>
      <c r="N37" s="33" t="str">
        <f t="shared" si="12"/>
        <v>ΕΦΟΡΙΑΚΟΙ</v>
      </c>
      <c r="O37" s="33" t="str">
        <f t="shared" si="13"/>
        <v>ΕΦΟΡΙΑΚΟΙ</v>
      </c>
      <c r="P37" s="34" t="str">
        <f t="shared" si="14"/>
        <v>ΥΠ. ΠΑΙΔΕΙΑΣ</v>
      </c>
      <c r="Q37" s="31" t="str">
        <f t="shared" si="15"/>
        <v>ΕΦΟΡΙΑΚΟΙ</v>
      </c>
      <c r="R37" s="33" t="str">
        <f t="shared" si="16"/>
        <v>ΥΠ. ΠΑΙΔΕΙΑΣ</v>
      </c>
      <c r="S37" s="33" t="str">
        <f t="shared" si="17"/>
        <v>ΕΦΟΡΙΑΚΟΙ</v>
      </c>
      <c r="T37" s="34" t="str">
        <f t="shared" si="18"/>
        <v>ΥΠ. ΠΑΙΔΕΙΑΣ</v>
      </c>
      <c r="U37" s="31" t="str">
        <f t="shared" si="19"/>
        <v>ΕΦΟΡΙΑΚΟΙ</v>
      </c>
      <c r="V37" s="32">
        <f t="shared" si="25"/>
        <v>8</v>
      </c>
      <c r="W37" s="32">
        <f t="shared" si="25"/>
        <v>6</v>
      </c>
      <c r="X37" s="33" t="str">
        <f t="shared" si="20"/>
        <v>ΥΠ. ΠΑΙΔΕΙΑΣ</v>
      </c>
      <c r="Y37" s="33">
        <f t="shared" si="21"/>
        <v>6</v>
      </c>
      <c r="Z37" s="35">
        <f t="shared" si="22"/>
        <v>8</v>
      </c>
      <c r="AN37" s="32"/>
    </row>
    <row r="38" spans="1:40" ht="15" customHeight="1">
      <c r="A38" s="44"/>
      <c r="B38" s="45"/>
      <c r="C38" s="46">
        <v>2</v>
      </c>
      <c r="D38" s="46">
        <v>4</v>
      </c>
      <c r="E38" s="67" t="str">
        <f>AC13</f>
        <v>Ο.Δ.Υ.Ε.</v>
      </c>
      <c r="F38" s="67" t="str">
        <f>AC9</f>
        <v>ΤΕΛΩΝΕΙΑΚΟΙ</v>
      </c>
      <c r="G38" s="49"/>
      <c r="H38" s="50"/>
      <c r="I38" s="71">
        <v>1</v>
      </c>
      <c r="J38" s="72">
        <v>10</v>
      </c>
      <c r="M38" s="31" t="str">
        <f t="shared" si="11"/>
        <v>ΤΕΛΩΝΕΙΑΚΟΙ</v>
      </c>
      <c r="N38" s="33" t="str">
        <f t="shared" si="12"/>
        <v>Ο.Δ.Υ.Ε.</v>
      </c>
      <c r="O38" s="33" t="str">
        <f t="shared" si="13"/>
        <v>ΤΕΛΩΝΕΙΑΚΟΙ</v>
      </c>
      <c r="P38" s="34" t="str">
        <f t="shared" si="14"/>
        <v>Ο.Δ.Υ.Ε.</v>
      </c>
      <c r="Q38" s="31" t="str">
        <f t="shared" si="15"/>
        <v>Ο.Δ.Υ.Ε.</v>
      </c>
      <c r="R38" s="33" t="str">
        <f t="shared" si="16"/>
        <v>ΤΕΛΩΝΕΙΑΚΟΙ</v>
      </c>
      <c r="S38" s="33" t="str">
        <f t="shared" si="17"/>
        <v>Ο.Δ.Υ.Ε.</v>
      </c>
      <c r="T38" s="34" t="str">
        <f t="shared" si="18"/>
        <v>ΤΕΛΩΝΕΙΑΚΟΙ</v>
      </c>
      <c r="U38" s="31" t="str">
        <f t="shared" si="19"/>
        <v>Ο.Δ.Υ.Ε.</v>
      </c>
      <c r="V38" s="32">
        <f t="shared" si="25"/>
        <v>3</v>
      </c>
      <c r="W38" s="32">
        <f t="shared" si="25"/>
        <v>14</v>
      </c>
      <c r="X38" s="33" t="str">
        <f t="shared" si="20"/>
        <v>ΤΕΛΩΝΕΙΑΚΟΙ</v>
      </c>
      <c r="Y38" s="33">
        <f t="shared" si="21"/>
        <v>14</v>
      </c>
      <c r="Z38" s="35">
        <f t="shared" si="22"/>
        <v>3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64</v>
      </c>
      <c r="B40" s="2"/>
      <c r="C40" s="2"/>
      <c r="D40" s="2"/>
      <c r="E40" s="6"/>
      <c r="F40" s="6"/>
      <c r="G40" s="1" t="s">
        <v>74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>
        <v>6</v>
      </c>
      <c r="D42" s="43">
        <v>2</v>
      </c>
      <c r="E42" s="66" t="str">
        <f>AC6</f>
        <v>ΕΠΙΜΕΛΗΤΗΡΙΑ</v>
      </c>
      <c r="F42" s="66" t="str">
        <f>AC2</f>
        <v>ΔΗΜΟΣ ΓΑΛΑΤΣΙΟΥ</v>
      </c>
      <c r="G42" s="47"/>
      <c r="H42" s="48"/>
      <c r="I42" s="69">
        <v>5</v>
      </c>
      <c r="J42" s="70">
        <v>3</v>
      </c>
      <c r="M42" s="31" t="str">
        <f t="shared" si="11"/>
        <v>ΕΠΙΜΕΛΗΤΗΡΙΑ</v>
      </c>
      <c r="N42" s="33" t="str">
        <f t="shared" si="12"/>
        <v>ΔΗΜΟΣ ΓΑΛΑΤΣΙΟΥ</v>
      </c>
      <c r="O42" s="33" t="str">
        <f t="shared" si="13"/>
        <v>ΕΠΙΜΕΛΗΤΗΡΙΑ</v>
      </c>
      <c r="P42" s="34" t="str">
        <f t="shared" si="14"/>
        <v>ΔΗΜΟΣ ΓΑΛΑΤΣΙΟΥ</v>
      </c>
      <c r="Q42" s="31" t="str">
        <f t="shared" si="15"/>
        <v>ΕΠΙΜΕΛΗΤΗΡΙΑ</v>
      </c>
      <c r="R42" s="33" t="str">
        <f t="shared" si="16"/>
        <v>ΔΗΜΟΣ ΓΑΛΑΤΣΙΟΥ</v>
      </c>
      <c r="S42" s="33" t="str">
        <f t="shared" si="17"/>
        <v>ΕΠΙΜΕΛΗΤΗΡΙΑ</v>
      </c>
      <c r="T42" s="34" t="str">
        <f t="shared" si="18"/>
        <v>ΔΗΜΟΣ ΓΑΛΑΤΣΙΟΥ</v>
      </c>
      <c r="U42" s="31" t="str">
        <f t="shared" si="19"/>
        <v>ΕΠΙΜΕΛΗΤΗΡΙΑ</v>
      </c>
      <c r="V42" s="32">
        <f t="shared" si="25"/>
        <v>11</v>
      </c>
      <c r="W42" s="32">
        <f t="shared" si="25"/>
        <v>5</v>
      </c>
      <c r="X42" s="33" t="str">
        <f t="shared" si="20"/>
        <v>ΔΗΜΟΣ ΓΑΛΑΤΣΙΟΥ</v>
      </c>
      <c r="Y42" s="33">
        <f t="shared" si="21"/>
        <v>5</v>
      </c>
      <c r="Z42" s="35">
        <f t="shared" si="22"/>
        <v>11</v>
      </c>
      <c r="AN42" s="32"/>
    </row>
    <row r="43" spans="1:40" ht="15" customHeight="1">
      <c r="A43" s="44"/>
      <c r="B43" s="45"/>
      <c r="C43" s="46">
        <v>2</v>
      </c>
      <c r="D43" s="46">
        <v>7</v>
      </c>
      <c r="E43" s="67" t="str">
        <f>AC5</f>
        <v>ΕΜΠΟΡΙΚΗ ΤΡΑΠΕΖΑ</v>
      </c>
      <c r="F43" s="67" t="str">
        <f>AC3</f>
        <v>Ο.Α.Ε.Δ.</v>
      </c>
      <c r="G43" s="49"/>
      <c r="H43" s="50"/>
      <c r="I43" s="71">
        <v>2</v>
      </c>
      <c r="J43" s="72">
        <v>3</v>
      </c>
      <c r="M43" s="31" t="str">
        <f t="shared" si="11"/>
        <v>Ο.Α.Ε.Δ.</v>
      </c>
      <c r="N43" s="33" t="str">
        <f t="shared" si="12"/>
        <v>ΕΜΠΟΡΙΚΗ ΤΡΑΠΕΖΑ</v>
      </c>
      <c r="O43" s="33" t="str">
        <f t="shared" si="13"/>
        <v>Ο.Α.Ε.Δ.</v>
      </c>
      <c r="P43" s="34" t="str">
        <f t="shared" si="14"/>
        <v>ΕΜΠΟΡΙΚΗ ΤΡΑΠΕΖΑ</v>
      </c>
      <c r="Q43" s="31" t="str">
        <f t="shared" si="15"/>
        <v>ΕΜΠΟΡΙΚΗ ΤΡΑΠΕΖΑ</v>
      </c>
      <c r="R43" s="33" t="str">
        <f t="shared" si="16"/>
        <v>Ο.Α.Ε.Δ.</v>
      </c>
      <c r="S43" s="33" t="str">
        <f t="shared" si="17"/>
        <v>ΕΜΠΟΡΙΚΗ ΤΡΑΠΕΖΑ</v>
      </c>
      <c r="T43" s="34" t="str">
        <f t="shared" si="18"/>
        <v>Ο.Α.Ε.Δ.</v>
      </c>
      <c r="U43" s="31" t="str">
        <f t="shared" si="19"/>
        <v>ΕΜΠΟΡΙΚΗ ΤΡΑΠΕΖΑ</v>
      </c>
      <c r="V43" s="32">
        <f t="shared" si="25"/>
        <v>4</v>
      </c>
      <c r="W43" s="32">
        <f t="shared" si="25"/>
        <v>10</v>
      </c>
      <c r="X43" s="33" t="str">
        <f t="shared" si="20"/>
        <v>Ο.Α.Ε.Δ.</v>
      </c>
      <c r="Y43" s="33">
        <f t="shared" si="21"/>
        <v>10</v>
      </c>
      <c r="Z43" s="35">
        <f t="shared" si="22"/>
        <v>4</v>
      </c>
      <c r="AN43" s="32"/>
    </row>
    <row r="44" spans="1:40" ht="15" customHeight="1">
      <c r="A44" s="44"/>
      <c r="B44" s="45"/>
      <c r="C44" s="46">
        <v>1</v>
      </c>
      <c r="D44" s="46">
        <v>0</v>
      </c>
      <c r="E44" s="67" t="str">
        <f>AC7</f>
        <v>Ε.Φ.Κ.Α.</v>
      </c>
      <c r="F44" s="67" t="str">
        <f>AC12</f>
        <v>ΤΑΧ. ΤΑΜΙΕΥΤΗΡΙΟ</v>
      </c>
      <c r="G44" s="49"/>
      <c r="H44" s="50"/>
      <c r="I44" s="71">
        <v>3</v>
      </c>
      <c r="J44" s="72">
        <v>3</v>
      </c>
      <c r="M44" s="31" t="str">
        <f t="shared" si="11"/>
        <v>Ε.Φ.Κ.Α.</v>
      </c>
      <c r="N44" s="33" t="str">
        <f t="shared" si="12"/>
        <v>ΤΑΧ. ΤΑΜΙΕΥΤΗΡΙΟ</v>
      </c>
      <c r="O44" s="33" t="str">
        <f t="shared" si="13"/>
        <v>isopalia</v>
      </c>
      <c r="P44" s="34" t="str">
        <f t="shared" si="14"/>
        <v>isopalia</v>
      </c>
      <c r="Q44" s="31" t="str">
        <f t="shared" si="15"/>
        <v>Ε.Φ.Κ.Α.</v>
      </c>
      <c r="R44" s="33" t="str">
        <f t="shared" si="16"/>
        <v>ΤΑΧ. ΤΑΜΙΕΥΤΗΡΙΟ</v>
      </c>
      <c r="S44" s="33" t="str">
        <f t="shared" si="17"/>
        <v>Ε.Φ.Κ.Α.</v>
      </c>
      <c r="T44" s="34" t="str">
        <f t="shared" si="18"/>
        <v>ΤΑΧ. ΤΑΜΙΕΥΤΗΡΙΟ</v>
      </c>
      <c r="U44" s="31" t="str">
        <f t="shared" si="19"/>
        <v>Ε.Φ.Κ.Α.</v>
      </c>
      <c r="V44" s="32">
        <f t="shared" si="25"/>
        <v>4</v>
      </c>
      <c r="W44" s="32">
        <f t="shared" si="25"/>
        <v>3</v>
      </c>
      <c r="X44" s="33" t="str">
        <f t="shared" si="20"/>
        <v>ΤΑΧ. ΤΑΜΙΕΥΤΗΡΙΟ</v>
      </c>
      <c r="Y44" s="33">
        <f t="shared" si="21"/>
        <v>3</v>
      </c>
      <c r="Z44" s="35">
        <f t="shared" si="22"/>
        <v>4</v>
      </c>
      <c r="AN44" s="32"/>
    </row>
    <row r="45" spans="1:40" ht="15" customHeight="1">
      <c r="A45" s="44"/>
      <c r="B45" s="45"/>
      <c r="C45" s="46">
        <v>5</v>
      </c>
      <c r="D45" s="46">
        <v>2</v>
      </c>
      <c r="E45" s="67" t="str">
        <f>AC8</f>
        <v>ΥΠ. ΠΑΙΔΕΙΑΣ</v>
      </c>
      <c r="F45" s="67" t="str">
        <f>AC11</f>
        <v>Γ.Λ.Κ.</v>
      </c>
      <c r="G45" s="49"/>
      <c r="H45" s="50"/>
      <c r="I45" s="71">
        <v>0</v>
      </c>
      <c r="J45" s="72">
        <v>3</v>
      </c>
      <c r="M45" s="31" t="str">
        <f t="shared" si="11"/>
        <v>ΥΠ. ΠΑΙΔΕΙΑΣ</v>
      </c>
      <c r="N45" s="33" t="str">
        <f t="shared" si="12"/>
        <v>Γ.Λ.Κ.</v>
      </c>
      <c r="O45" s="33" t="str">
        <f t="shared" si="13"/>
        <v>Γ.Λ.Κ.</v>
      </c>
      <c r="P45" s="34" t="str">
        <f t="shared" si="14"/>
        <v>ΥΠ. ΠΑΙΔΕΙΑΣ</v>
      </c>
      <c r="Q45" s="31" t="str">
        <f t="shared" si="15"/>
        <v>ΥΠ. ΠΑΙΔΕΙΑΣ</v>
      </c>
      <c r="R45" s="33" t="str">
        <f t="shared" si="16"/>
        <v>Γ.Λ.Κ.</v>
      </c>
      <c r="S45" s="33" t="str">
        <f t="shared" si="17"/>
        <v>ΥΠ. ΠΑΙΔΕΙΑΣ</v>
      </c>
      <c r="T45" s="34" t="str">
        <f t="shared" si="18"/>
        <v>Γ.Λ.Κ.</v>
      </c>
      <c r="U45" s="31" t="str">
        <f t="shared" si="19"/>
        <v>ΥΠ. ΠΑΙΔΕΙΑΣ</v>
      </c>
      <c r="V45" s="32">
        <f t="shared" si="25"/>
        <v>5</v>
      </c>
      <c r="W45" s="32">
        <f t="shared" si="25"/>
        <v>5</v>
      </c>
      <c r="X45" s="33" t="str">
        <f t="shared" si="20"/>
        <v>Γ.Λ.Κ.</v>
      </c>
      <c r="Y45" s="33">
        <f t="shared" si="21"/>
        <v>5</v>
      </c>
      <c r="Z45" s="35">
        <f t="shared" si="22"/>
        <v>5</v>
      </c>
      <c r="AN45" s="32"/>
    </row>
    <row r="46" spans="1:40" ht="15" customHeight="1">
      <c r="A46" s="44"/>
      <c r="B46" s="45"/>
      <c r="C46" s="46">
        <v>1</v>
      </c>
      <c r="D46" s="46">
        <v>0</v>
      </c>
      <c r="E46" s="67" t="str">
        <f>AC9</f>
        <v>ΤΕΛΩΝΕΙΑΚΟΙ</v>
      </c>
      <c r="F46" s="67" t="str">
        <f>AC10</f>
        <v>ΕΦΟΡΙΑΚΟΙ</v>
      </c>
      <c r="G46" s="49"/>
      <c r="H46" s="50"/>
      <c r="I46" s="71">
        <v>2</v>
      </c>
      <c r="J46" s="72">
        <v>1</v>
      </c>
      <c r="M46" s="31" t="str">
        <f t="shared" si="11"/>
        <v>ΤΕΛΩΝΕΙΑΚΟΙ</v>
      </c>
      <c r="N46" s="33" t="str">
        <f t="shared" si="12"/>
        <v>ΕΦΟΡΙΑΚΟΙ</v>
      </c>
      <c r="O46" s="33" t="str">
        <f t="shared" si="13"/>
        <v>ΤΕΛΩΝΕΙΑΚΟΙ</v>
      </c>
      <c r="P46" s="34" t="str">
        <f t="shared" si="14"/>
        <v>ΕΦΟΡΙΑΚΟΙ</v>
      </c>
      <c r="Q46" s="31" t="str">
        <f t="shared" si="15"/>
        <v>ΤΕΛΩΝΕΙΑΚΟΙ</v>
      </c>
      <c r="R46" s="33" t="str">
        <f t="shared" si="16"/>
        <v>ΕΦΟΡΙΑΚΟΙ</v>
      </c>
      <c r="S46" s="33" t="str">
        <f t="shared" si="17"/>
        <v>ΤΕΛΩΝΕΙΑΚΟΙ</v>
      </c>
      <c r="T46" s="34" t="str">
        <f t="shared" si="18"/>
        <v>ΕΦΟΡΙΑΚΟΙ</v>
      </c>
      <c r="U46" s="31" t="str">
        <f t="shared" si="19"/>
        <v>ΤΕΛΩΝΕΙΑΚΟΙ</v>
      </c>
      <c r="V46" s="32">
        <f t="shared" si="25"/>
        <v>3</v>
      </c>
      <c r="W46" s="32">
        <f t="shared" si="25"/>
        <v>1</v>
      </c>
      <c r="X46" s="33" t="str">
        <f t="shared" si="20"/>
        <v>ΕΦΟΡΙΑΚΟΙ</v>
      </c>
      <c r="Y46" s="33">
        <f t="shared" si="21"/>
        <v>1</v>
      </c>
      <c r="Z46" s="35">
        <f t="shared" si="22"/>
        <v>3</v>
      </c>
      <c r="AN46" s="32"/>
    </row>
    <row r="47" spans="1:40" ht="15" customHeight="1">
      <c r="A47" s="44"/>
      <c r="B47" s="45"/>
      <c r="C47" s="46">
        <v>6</v>
      </c>
      <c r="D47" s="46">
        <v>1</v>
      </c>
      <c r="E47" s="67" t="str">
        <f>AC4</f>
        <v>Ο.Λ.Μ.Ε.</v>
      </c>
      <c r="F47" s="67" t="str">
        <f>AC13</f>
        <v>Ο.Δ.Υ.Ε.</v>
      </c>
      <c r="G47" s="49"/>
      <c r="H47" s="50"/>
      <c r="I47" s="71">
        <v>5</v>
      </c>
      <c r="J47" s="72">
        <v>3</v>
      </c>
      <c r="M47" s="31" t="str">
        <f t="shared" si="11"/>
        <v>Ο.Λ.Μ.Ε.</v>
      </c>
      <c r="N47" s="33" t="str">
        <f t="shared" si="12"/>
        <v>Ο.Δ.Υ.Ε.</v>
      </c>
      <c r="O47" s="33" t="str">
        <f t="shared" si="13"/>
        <v>Ο.Λ.Μ.Ε.</v>
      </c>
      <c r="P47" s="34" t="str">
        <f t="shared" si="14"/>
        <v>Ο.Δ.Υ.Ε.</v>
      </c>
      <c r="Q47" s="31" t="str">
        <f t="shared" si="15"/>
        <v>Ο.Λ.Μ.Ε.</v>
      </c>
      <c r="R47" s="33" t="str">
        <f t="shared" si="16"/>
        <v>Ο.Δ.Υ.Ε.</v>
      </c>
      <c r="S47" s="33" t="str">
        <f t="shared" si="17"/>
        <v>Ο.Λ.Μ.Ε.</v>
      </c>
      <c r="T47" s="34" t="str">
        <f t="shared" si="18"/>
        <v>Ο.Δ.Υ.Ε.</v>
      </c>
      <c r="U47" s="31" t="str">
        <f t="shared" si="19"/>
        <v>Ο.Λ.Μ.Ε.</v>
      </c>
      <c r="V47" s="32">
        <f t="shared" si="25"/>
        <v>11</v>
      </c>
      <c r="W47" s="32">
        <f t="shared" si="25"/>
        <v>4</v>
      </c>
      <c r="X47" s="33" t="str">
        <f t="shared" si="20"/>
        <v>Ο.Δ.Υ.Ε.</v>
      </c>
      <c r="Y47" s="33">
        <f t="shared" si="21"/>
        <v>4</v>
      </c>
      <c r="Z47" s="35">
        <f t="shared" si="22"/>
        <v>11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65</v>
      </c>
      <c r="B49" s="2"/>
      <c r="C49" s="2"/>
      <c r="D49" s="2"/>
      <c r="E49" s="6"/>
      <c r="F49" s="6"/>
      <c r="G49" s="1" t="s">
        <v>78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>
        <v>1</v>
      </c>
      <c r="D51" s="43">
        <v>2</v>
      </c>
      <c r="E51" s="66" t="str">
        <f>AC2</f>
        <v>ΔΗΜΟΣ ΓΑΛΑΤΣΙΟΥ</v>
      </c>
      <c r="F51" s="66" t="str">
        <f>AC7</f>
        <v>Ε.Φ.Κ.Α.</v>
      </c>
      <c r="G51" s="47"/>
      <c r="H51" s="48"/>
      <c r="I51" s="69">
        <v>3</v>
      </c>
      <c r="J51" s="70">
        <v>0</v>
      </c>
      <c r="M51" s="31" t="str">
        <f t="shared" si="11"/>
        <v>Ε.Φ.Κ.Α.</v>
      </c>
      <c r="N51" s="33" t="str">
        <f t="shared" si="12"/>
        <v>ΔΗΜΟΣ ΓΑΛΑΤΣΙΟΥ</v>
      </c>
      <c r="O51" s="33" t="str">
        <f t="shared" si="13"/>
        <v>ΔΗΜΟΣ ΓΑΛΑΤΣΙΟΥ</v>
      </c>
      <c r="P51" s="34" t="str">
        <f t="shared" si="14"/>
        <v>Ε.Φ.Κ.Α.</v>
      </c>
      <c r="Q51" s="31" t="str">
        <f t="shared" si="15"/>
        <v>ΔΗΜΟΣ ΓΑΛΑΤΣΙΟΥ</v>
      </c>
      <c r="R51" s="33" t="str">
        <f t="shared" si="16"/>
        <v>Ε.Φ.Κ.Α.</v>
      </c>
      <c r="S51" s="33" t="str">
        <f t="shared" si="17"/>
        <v>ΔΗΜΟΣ ΓΑΛΑΤΣΙΟΥ</v>
      </c>
      <c r="T51" s="34" t="str">
        <f t="shared" si="18"/>
        <v>Ε.Φ.Κ.Α.</v>
      </c>
      <c r="U51" s="31" t="str">
        <f t="shared" si="19"/>
        <v>ΔΗΜΟΣ ΓΑΛΑΤΣΙΟΥ</v>
      </c>
      <c r="V51" s="32">
        <f t="shared" si="25"/>
        <v>4</v>
      </c>
      <c r="W51" s="32">
        <f t="shared" si="25"/>
        <v>2</v>
      </c>
      <c r="X51" s="33" t="str">
        <f t="shared" si="20"/>
        <v>Ε.Φ.Κ.Α.</v>
      </c>
      <c r="Y51" s="33">
        <f t="shared" si="21"/>
        <v>2</v>
      </c>
      <c r="Z51" s="35">
        <f t="shared" si="22"/>
        <v>4</v>
      </c>
      <c r="AN51" s="32"/>
    </row>
    <row r="52" spans="1:40" ht="15" customHeight="1">
      <c r="A52" s="44"/>
      <c r="B52" s="45"/>
      <c r="C52" s="46">
        <v>1</v>
      </c>
      <c r="D52" s="46">
        <v>2</v>
      </c>
      <c r="E52" s="67" t="str">
        <f>AC3</f>
        <v>Ο.Α.Ε.Δ.</v>
      </c>
      <c r="F52" s="67" t="str">
        <f>AC6</f>
        <v>ΕΠΙΜΕΛΗΤΗΡΙΑ</v>
      </c>
      <c r="G52" s="49"/>
      <c r="H52" s="50"/>
      <c r="I52" s="71">
        <v>6</v>
      </c>
      <c r="J52" s="72">
        <v>1</v>
      </c>
      <c r="M52" s="31" t="str">
        <f t="shared" si="11"/>
        <v>ΕΠΙΜΕΛΗΤΗΡΙΑ</v>
      </c>
      <c r="N52" s="33" t="str">
        <f t="shared" si="12"/>
        <v>Ο.Α.Ε.Δ.</v>
      </c>
      <c r="O52" s="33" t="str">
        <f t="shared" si="13"/>
        <v>Ο.Α.Ε.Δ.</v>
      </c>
      <c r="P52" s="34" t="str">
        <f t="shared" si="14"/>
        <v>ΕΠΙΜΕΛΗΤΗΡΙΑ</v>
      </c>
      <c r="Q52" s="31" t="str">
        <f t="shared" si="15"/>
        <v>Ο.Α.Ε.Δ.</v>
      </c>
      <c r="R52" s="33" t="str">
        <f t="shared" si="16"/>
        <v>ΕΠΙΜΕΛΗΤΗΡΙΑ</v>
      </c>
      <c r="S52" s="33" t="str">
        <f t="shared" si="17"/>
        <v>Ο.Α.Ε.Δ.</v>
      </c>
      <c r="T52" s="34" t="str">
        <f t="shared" si="18"/>
        <v>ΕΠΙΜΕΛΗΤΗΡΙΑ</v>
      </c>
      <c r="U52" s="31" t="str">
        <f t="shared" si="19"/>
        <v>Ο.Α.Ε.Δ.</v>
      </c>
      <c r="V52" s="32">
        <f t="shared" si="25"/>
        <v>7</v>
      </c>
      <c r="W52" s="32">
        <f t="shared" si="25"/>
        <v>3</v>
      </c>
      <c r="X52" s="33" t="str">
        <f t="shared" si="20"/>
        <v>ΕΠΙΜΕΛΗΤΗΡΙΑ</v>
      </c>
      <c r="Y52" s="33">
        <f t="shared" si="21"/>
        <v>3</v>
      </c>
      <c r="Z52" s="35">
        <f t="shared" si="22"/>
        <v>7</v>
      </c>
      <c r="AN52" s="32"/>
    </row>
    <row r="53" spans="1:40" ht="15" customHeight="1">
      <c r="A53" s="44"/>
      <c r="B53" s="45"/>
      <c r="C53" s="46">
        <v>4</v>
      </c>
      <c r="D53" s="46">
        <v>2</v>
      </c>
      <c r="E53" s="67" t="str">
        <f>AC4</f>
        <v>Ο.Λ.Μ.Ε.</v>
      </c>
      <c r="F53" s="67" t="str">
        <f>AC5</f>
        <v>ΕΜΠΟΡΙΚΗ ΤΡΑΠΕΖΑ</v>
      </c>
      <c r="G53" s="49"/>
      <c r="H53" s="50"/>
      <c r="I53" s="71">
        <v>3</v>
      </c>
      <c r="J53" s="72">
        <v>3</v>
      </c>
      <c r="K53" s="37"/>
      <c r="M53" s="31" t="str">
        <f t="shared" si="11"/>
        <v>Ο.Λ.Μ.Ε.</v>
      </c>
      <c r="N53" s="33" t="str">
        <f t="shared" si="12"/>
        <v>ΕΜΠΟΡΙΚΗ ΤΡΑΠΕΖΑ</v>
      </c>
      <c r="O53" s="33" t="str">
        <f t="shared" si="13"/>
        <v>isopalia</v>
      </c>
      <c r="P53" s="34" t="str">
        <f t="shared" si="14"/>
        <v>isopalia</v>
      </c>
      <c r="Q53" s="31" t="str">
        <f t="shared" si="15"/>
        <v>Ο.Λ.Μ.Ε.</v>
      </c>
      <c r="R53" s="33" t="str">
        <f t="shared" si="16"/>
        <v>ΕΜΠΟΡΙΚΗ ΤΡΑΠΕΖΑ</v>
      </c>
      <c r="S53" s="33" t="str">
        <f t="shared" si="17"/>
        <v>Ο.Λ.Μ.Ε.</v>
      </c>
      <c r="T53" s="34" t="str">
        <f t="shared" si="18"/>
        <v>ΕΜΠΟΡΙΚΗ ΤΡΑΠΕΖΑ</v>
      </c>
      <c r="U53" s="31" t="str">
        <f t="shared" si="19"/>
        <v>Ο.Λ.Μ.Ε.</v>
      </c>
      <c r="V53" s="32">
        <f t="shared" si="25"/>
        <v>7</v>
      </c>
      <c r="W53" s="32">
        <f t="shared" si="25"/>
        <v>5</v>
      </c>
      <c r="X53" s="33" t="str">
        <f t="shared" si="20"/>
        <v>ΕΜΠΟΡΙΚΗ ΤΡΑΠΕΖΑ</v>
      </c>
      <c r="Y53" s="33">
        <f t="shared" si="21"/>
        <v>5</v>
      </c>
      <c r="Z53" s="35">
        <f t="shared" si="22"/>
        <v>7</v>
      </c>
      <c r="AN53" s="32"/>
    </row>
    <row r="54" spans="1:40" ht="15" customHeight="1">
      <c r="A54" s="44"/>
      <c r="B54" s="45"/>
      <c r="C54" s="46">
        <v>4</v>
      </c>
      <c r="D54" s="46">
        <v>2</v>
      </c>
      <c r="E54" s="67" t="str">
        <f>AC12</f>
        <v>ΤΑΧ. ΤΑΜΙΕΥΤΗΡΙΟ</v>
      </c>
      <c r="F54" s="67" t="str">
        <f>AC8</f>
        <v>ΥΠ. ΠΑΙΔΕΙΑΣ</v>
      </c>
      <c r="G54" s="49"/>
      <c r="H54" s="50"/>
      <c r="I54" s="71">
        <v>2</v>
      </c>
      <c r="J54" s="72">
        <v>0</v>
      </c>
      <c r="M54" s="31" t="str">
        <f t="shared" si="11"/>
        <v>ΤΑΧ. ΤΑΜΙΕΥΤΗΡΙΟ</v>
      </c>
      <c r="N54" s="33" t="str">
        <f t="shared" si="12"/>
        <v>ΥΠ. ΠΑΙΔΕΙΑΣ</v>
      </c>
      <c r="O54" s="33" t="str">
        <f t="shared" si="13"/>
        <v>ΤΑΧ. ΤΑΜΙΕΥΤΗΡΙΟ</v>
      </c>
      <c r="P54" s="34" t="str">
        <f t="shared" si="14"/>
        <v>ΥΠ. ΠΑΙΔΕΙΑΣ</v>
      </c>
      <c r="Q54" s="31" t="str">
        <f t="shared" si="15"/>
        <v>ΤΑΧ. ΤΑΜΙΕΥΤΗΡΙΟ</v>
      </c>
      <c r="R54" s="33" t="str">
        <f t="shared" si="16"/>
        <v>ΥΠ. ΠΑΙΔΕΙΑΣ</v>
      </c>
      <c r="S54" s="33" t="str">
        <f t="shared" si="17"/>
        <v>ΤΑΧ. ΤΑΜΙΕΥΤΗΡΙΟ</v>
      </c>
      <c r="T54" s="34" t="str">
        <f t="shared" si="18"/>
        <v>ΥΠ. ΠΑΙΔΕΙΑΣ</v>
      </c>
      <c r="U54" s="31" t="str">
        <f t="shared" si="19"/>
        <v>ΤΑΧ. ΤΑΜΙΕΥΤΗΡΙΟ</v>
      </c>
      <c r="V54" s="32">
        <f t="shared" si="25"/>
        <v>6</v>
      </c>
      <c r="W54" s="32">
        <f t="shared" si="25"/>
        <v>2</v>
      </c>
      <c r="X54" s="33" t="str">
        <f t="shared" si="20"/>
        <v>ΥΠ. ΠΑΙΔΕΙΑΣ</v>
      </c>
      <c r="Y54" s="33">
        <f t="shared" si="21"/>
        <v>2</v>
      </c>
      <c r="Z54" s="35">
        <f t="shared" si="22"/>
        <v>6</v>
      </c>
      <c r="AN54" s="32"/>
    </row>
    <row r="55" spans="1:40" ht="15" customHeight="1">
      <c r="A55" s="44"/>
      <c r="B55" s="45"/>
      <c r="C55" s="46">
        <v>2</v>
      </c>
      <c r="D55" s="46">
        <v>1</v>
      </c>
      <c r="E55" s="67" t="str">
        <f>AC11</f>
        <v>Γ.Λ.Κ.</v>
      </c>
      <c r="F55" s="67" t="str">
        <f>AC9</f>
        <v>ΤΕΛΩΝΕΙΑΚΟΙ</v>
      </c>
      <c r="G55" s="49"/>
      <c r="H55" s="50"/>
      <c r="I55" s="71">
        <v>2</v>
      </c>
      <c r="J55" s="72">
        <v>4</v>
      </c>
      <c r="M55" s="31" t="str">
        <f t="shared" si="11"/>
        <v>Γ.Λ.Κ.</v>
      </c>
      <c r="N55" s="33" t="str">
        <f t="shared" si="12"/>
        <v>ΤΕΛΩΝΕΙΑΚΟΙ</v>
      </c>
      <c r="O55" s="33" t="str">
        <f t="shared" si="13"/>
        <v>ΤΕΛΩΝΕΙΑΚΟΙ</v>
      </c>
      <c r="P55" s="34" t="str">
        <f t="shared" si="14"/>
        <v>Γ.Λ.Κ.</v>
      </c>
      <c r="Q55" s="31" t="str">
        <f t="shared" si="15"/>
        <v>Γ.Λ.Κ.</v>
      </c>
      <c r="R55" s="33" t="str">
        <f t="shared" si="16"/>
        <v>ΤΕΛΩΝΕΙΑΚΟΙ</v>
      </c>
      <c r="S55" s="33" t="str">
        <f t="shared" si="17"/>
        <v>Γ.Λ.Κ.</v>
      </c>
      <c r="T55" s="34" t="str">
        <f t="shared" si="18"/>
        <v>ΤΕΛΩΝΕΙΑΚΟΙ</v>
      </c>
      <c r="U55" s="31" t="str">
        <f t="shared" si="19"/>
        <v>Γ.Λ.Κ.</v>
      </c>
      <c r="V55" s="32">
        <f t="shared" si="25"/>
        <v>4</v>
      </c>
      <c r="W55" s="32">
        <f t="shared" si="25"/>
        <v>5</v>
      </c>
      <c r="X55" s="33" t="str">
        <f t="shared" si="20"/>
        <v>ΤΕΛΩΝΕΙΑΚΟΙ</v>
      </c>
      <c r="Y55" s="33">
        <f t="shared" si="21"/>
        <v>5</v>
      </c>
      <c r="Z55" s="35">
        <f t="shared" si="22"/>
        <v>4</v>
      </c>
      <c r="AN55" s="32"/>
    </row>
    <row r="56" spans="1:40" ht="15" customHeight="1">
      <c r="A56" s="44"/>
      <c r="B56" s="45"/>
      <c r="C56" s="46">
        <v>0</v>
      </c>
      <c r="D56" s="46">
        <v>0</v>
      </c>
      <c r="E56" s="67" t="str">
        <f>AC13</f>
        <v>Ο.Δ.Υ.Ε.</v>
      </c>
      <c r="F56" s="67" t="str">
        <f>AC10</f>
        <v>ΕΦΟΡΙΑΚΟΙ</v>
      </c>
      <c r="G56" s="49"/>
      <c r="H56" s="50"/>
      <c r="I56" s="71">
        <v>1</v>
      </c>
      <c r="J56" s="72">
        <v>5</v>
      </c>
      <c r="K56" s="37"/>
      <c r="L56" s="37"/>
      <c r="M56" s="31" t="str">
        <f t="shared" si="11"/>
        <v>isopalia</v>
      </c>
      <c r="N56" s="33" t="str">
        <f t="shared" si="12"/>
        <v>isopalia</v>
      </c>
      <c r="O56" s="33" t="str">
        <f t="shared" si="13"/>
        <v>ΕΦΟΡΙΑΚΟΙ</v>
      </c>
      <c r="P56" s="34" t="str">
        <f t="shared" si="14"/>
        <v>Ο.Δ.Υ.Ε.</v>
      </c>
      <c r="Q56" s="31" t="str">
        <f t="shared" si="15"/>
        <v>Ο.Δ.Υ.Ε.</v>
      </c>
      <c r="R56" s="33" t="str">
        <f t="shared" si="16"/>
        <v>ΕΦΟΡΙΑΚΟΙ</v>
      </c>
      <c r="S56" s="33" t="str">
        <f t="shared" si="17"/>
        <v>Ο.Δ.Υ.Ε.</v>
      </c>
      <c r="T56" s="34" t="str">
        <f t="shared" si="18"/>
        <v>ΕΦΟΡΙΑΚΟΙ</v>
      </c>
      <c r="U56" s="31" t="str">
        <f t="shared" si="19"/>
        <v>Ο.Δ.Υ.Ε.</v>
      </c>
      <c r="V56" s="32">
        <f t="shared" si="25"/>
        <v>1</v>
      </c>
      <c r="W56" s="32">
        <f t="shared" si="25"/>
        <v>5</v>
      </c>
      <c r="X56" s="33" t="str">
        <f t="shared" si="20"/>
        <v>ΕΦΟΡΙΑΚΟΙ</v>
      </c>
      <c r="Y56" s="33">
        <f t="shared" si="21"/>
        <v>5</v>
      </c>
      <c r="Z56" s="35">
        <f t="shared" si="22"/>
        <v>1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69</v>
      </c>
      <c r="B58" s="2"/>
      <c r="C58" s="2"/>
      <c r="D58" s="2"/>
      <c r="E58" s="6"/>
      <c r="F58" s="6"/>
      <c r="G58" s="1" t="s">
        <v>79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>
        <v>4</v>
      </c>
      <c r="D60" s="43">
        <v>6</v>
      </c>
      <c r="E60" s="66" t="str">
        <f>AC8</f>
        <v>ΥΠ. ΠΑΙΔΕΙΑΣ</v>
      </c>
      <c r="F60" s="66" t="str">
        <f>AC2</f>
        <v>ΔΗΜΟΣ ΓΑΛΑΤΣΙΟΥ</v>
      </c>
      <c r="G60" s="47"/>
      <c r="H60" s="48"/>
      <c r="I60" s="69">
        <v>2</v>
      </c>
      <c r="J60" s="70">
        <v>3</v>
      </c>
      <c r="M60" s="31" t="str">
        <f t="shared" si="11"/>
        <v>ΔΗΜΟΣ ΓΑΛΑΤΣΙΟΥ</v>
      </c>
      <c r="N60" s="33" t="str">
        <f t="shared" si="12"/>
        <v>ΥΠ. ΠΑΙΔΕΙΑΣ</v>
      </c>
      <c r="O60" s="33" t="str">
        <f t="shared" si="13"/>
        <v>ΔΗΜΟΣ ΓΑΛΑΤΣΙΟΥ</v>
      </c>
      <c r="P60" s="34" t="str">
        <f t="shared" si="14"/>
        <v>ΥΠ. ΠΑΙΔΕΙΑΣ</v>
      </c>
      <c r="Q60" s="31" t="str">
        <f t="shared" si="15"/>
        <v>ΥΠ. ΠΑΙΔΕΙΑΣ</v>
      </c>
      <c r="R60" s="33" t="str">
        <f t="shared" si="16"/>
        <v>ΔΗΜΟΣ ΓΑΛΑΤΣΙΟΥ</v>
      </c>
      <c r="S60" s="33" t="str">
        <f t="shared" si="17"/>
        <v>ΥΠ. ΠΑΙΔΕΙΑΣ</v>
      </c>
      <c r="T60" s="34" t="str">
        <f t="shared" si="18"/>
        <v>ΔΗΜΟΣ ΓΑΛΑΤΣΙΟΥ</v>
      </c>
      <c r="U60" s="31" t="str">
        <f t="shared" si="19"/>
        <v>ΥΠ. ΠΑΙΔΕΙΑΣ</v>
      </c>
      <c r="V60" s="32">
        <f t="shared" si="25"/>
        <v>6</v>
      </c>
      <c r="W60" s="32">
        <f t="shared" si="25"/>
        <v>9</v>
      </c>
      <c r="X60" s="33" t="str">
        <f t="shared" si="20"/>
        <v>ΔΗΜΟΣ ΓΑΛΑΤΣΙΟΥ</v>
      </c>
      <c r="Y60" s="33">
        <f t="shared" si="21"/>
        <v>9</v>
      </c>
      <c r="Z60" s="35">
        <f t="shared" si="22"/>
        <v>6</v>
      </c>
      <c r="AN60" s="32"/>
    </row>
    <row r="61" spans="1:42" ht="15" customHeight="1">
      <c r="A61" s="44"/>
      <c r="B61" s="45"/>
      <c r="C61" s="46">
        <v>3</v>
      </c>
      <c r="D61" s="46">
        <v>3</v>
      </c>
      <c r="E61" s="67" t="str">
        <f>AC7</f>
        <v>Ε.Φ.Κ.Α.</v>
      </c>
      <c r="F61" s="67" t="str">
        <f>AC3</f>
        <v>Ο.Α.Ε.Δ.</v>
      </c>
      <c r="G61" s="49"/>
      <c r="H61" s="50"/>
      <c r="I61" s="71">
        <v>1</v>
      </c>
      <c r="J61" s="72">
        <v>2</v>
      </c>
      <c r="M61" s="31" t="str">
        <f t="shared" si="11"/>
        <v>isopalia</v>
      </c>
      <c r="N61" s="33" t="str">
        <f t="shared" si="12"/>
        <v>isopalia</v>
      </c>
      <c r="O61" s="33" t="str">
        <f t="shared" si="13"/>
        <v>Ο.Α.Ε.Δ.</v>
      </c>
      <c r="P61" s="34" t="str">
        <f t="shared" si="14"/>
        <v>Ε.Φ.Κ.Α.</v>
      </c>
      <c r="Q61" s="31" t="str">
        <f t="shared" si="15"/>
        <v>Ε.Φ.Κ.Α.</v>
      </c>
      <c r="R61" s="33" t="str">
        <f t="shared" si="16"/>
        <v>Ο.Α.Ε.Δ.</v>
      </c>
      <c r="S61" s="33" t="str">
        <f t="shared" si="17"/>
        <v>Ε.Φ.Κ.Α.</v>
      </c>
      <c r="T61" s="34" t="str">
        <f t="shared" si="18"/>
        <v>Ο.Α.Ε.Δ.</v>
      </c>
      <c r="U61" s="31" t="str">
        <f t="shared" si="19"/>
        <v>Ε.Φ.Κ.Α.</v>
      </c>
      <c r="V61" s="32">
        <f t="shared" si="25"/>
        <v>4</v>
      </c>
      <c r="W61" s="32">
        <f t="shared" si="25"/>
        <v>5</v>
      </c>
      <c r="X61" s="33" t="str">
        <f t="shared" si="20"/>
        <v>Ο.Α.Ε.Δ.</v>
      </c>
      <c r="Y61" s="33">
        <f t="shared" si="21"/>
        <v>5</v>
      </c>
      <c r="Z61" s="35">
        <f t="shared" si="22"/>
        <v>4</v>
      </c>
      <c r="AN61" s="32"/>
      <c r="AO61" s="37"/>
      <c r="AP61" s="37"/>
    </row>
    <row r="62" spans="1:42" ht="15" customHeight="1">
      <c r="A62" s="44"/>
      <c r="B62" s="45"/>
      <c r="C62" s="46">
        <v>4</v>
      </c>
      <c r="D62" s="46">
        <v>2</v>
      </c>
      <c r="E62" s="67" t="str">
        <f>AC6</f>
        <v>ΕΠΙΜΕΛΗΤΗΡΙΑ</v>
      </c>
      <c r="F62" s="67" t="str">
        <f>AC4</f>
        <v>Ο.Λ.Μ.Ε.</v>
      </c>
      <c r="G62" s="49"/>
      <c r="H62" s="50"/>
      <c r="I62" s="71">
        <v>4</v>
      </c>
      <c r="J62" s="72">
        <v>0</v>
      </c>
      <c r="K62" s="37"/>
      <c r="L62" s="37"/>
      <c r="M62" s="31" t="str">
        <f t="shared" si="11"/>
        <v>ΕΠΙΜΕΛΗΤΗΡΙΑ</v>
      </c>
      <c r="N62" s="33" t="str">
        <f t="shared" si="12"/>
        <v>Ο.Λ.Μ.Ε.</v>
      </c>
      <c r="O62" s="33" t="str">
        <f t="shared" si="13"/>
        <v>ΕΠΙΜΕΛΗΤΗΡΙΑ</v>
      </c>
      <c r="P62" s="34" t="str">
        <f t="shared" si="14"/>
        <v>Ο.Λ.Μ.Ε.</v>
      </c>
      <c r="Q62" s="31" t="str">
        <f t="shared" si="15"/>
        <v>ΕΠΙΜΕΛΗΤΗΡΙΑ</v>
      </c>
      <c r="R62" s="33" t="str">
        <f t="shared" si="16"/>
        <v>Ο.Λ.Μ.Ε.</v>
      </c>
      <c r="S62" s="33" t="str">
        <f t="shared" si="17"/>
        <v>ΕΠΙΜΕΛΗΤΗΡΙΑ</v>
      </c>
      <c r="T62" s="34" t="str">
        <f t="shared" si="18"/>
        <v>Ο.Λ.Μ.Ε.</v>
      </c>
      <c r="U62" s="31" t="str">
        <f t="shared" si="19"/>
        <v>ΕΠΙΜΕΛΗΤΗΡΙΑ</v>
      </c>
      <c r="V62" s="32">
        <f t="shared" si="25"/>
        <v>8</v>
      </c>
      <c r="W62" s="32">
        <f t="shared" si="25"/>
        <v>2</v>
      </c>
      <c r="X62" s="33" t="str">
        <f t="shared" si="20"/>
        <v>Ο.Λ.Μ.Ε.</v>
      </c>
      <c r="Y62" s="33">
        <f t="shared" si="21"/>
        <v>2</v>
      </c>
      <c r="Z62" s="35">
        <f t="shared" si="22"/>
        <v>8</v>
      </c>
      <c r="AN62" s="32"/>
      <c r="AO62" s="37"/>
      <c r="AP62" s="37"/>
    </row>
    <row r="63" spans="1:42" ht="15" customHeight="1">
      <c r="A63" s="44"/>
      <c r="B63" s="45"/>
      <c r="C63" s="46">
        <v>0</v>
      </c>
      <c r="D63" s="46">
        <v>7</v>
      </c>
      <c r="E63" s="67" t="str">
        <f>AC9</f>
        <v>ΤΕΛΩΝΕΙΑΚΟΙ</v>
      </c>
      <c r="F63" s="67" t="str">
        <f>AC12</f>
        <v>ΤΑΧ. ΤΑΜΙΕΥΤΗΡΙΟ</v>
      </c>
      <c r="G63" s="49"/>
      <c r="H63" s="50"/>
      <c r="I63" s="71">
        <v>0</v>
      </c>
      <c r="J63" s="72">
        <v>4</v>
      </c>
      <c r="M63" s="31" t="str">
        <f t="shared" si="11"/>
        <v>ΤΑΧ. ΤΑΜΙΕΥΤΗΡΙΟ</v>
      </c>
      <c r="N63" s="33" t="str">
        <f t="shared" si="12"/>
        <v>ΤΕΛΩΝΕΙΑΚΟΙ</v>
      </c>
      <c r="O63" s="33" t="str">
        <f t="shared" si="13"/>
        <v>ΤΑΧ. ΤΑΜΙΕΥΤΗΡΙΟ</v>
      </c>
      <c r="P63" s="34" t="str">
        <f t="shared" si="14"/>
        <v>ΤΕΛΩΝΕΙΑΚΟΙ</v>
      </c>
      <c r="Q63" s="31" t="str">
        <f t="shared" si="15"/>
        <v>ΤΕΛΩΝΕΙΑΚΟΙ</v>
      </c>
      <c r="R63" s="33" t="str">
        <f t="shared" si="16"/>
        <v>ΤΑΧ. ΤΑΜΙΕΥΤΗΡΙΟ</v>
      </c>
      <c r="S63" s="33" t="str">
        <f t="shared" si="17"/>
        <v>ΤΕΛΩΝΕΙΑΚΟΙ</v>
      </c>
      <c r="T63" s="34" t="str">
        <f t="shared" si="18"/>
        <v>ΤΑΧ. ΤΑΜΙΕΥΤΗΡΙΟ</v>
      </c>
      <c r="U63" s="31" t="str">
        <f t="shared" si="19"/>
        <v>ΤΕΛΩΝΕΙΑΚΟΙ</v>
      </c>
      <c r="V63" s="32">
        <f t="shared" si="25"/>
        <v>0</v>
      </c>
      <c r="W63" s="32">
        <f t="shared" si="25"/>
        <v>11</v>
      </c>
      <c r="X63" s="33" t="str">
        <f t="shared" si="20"/>
        <v>ΤΑΧ. ΤΑΜΙΕΥΤΗΡΙΟ</v>
      </c>
      <c r="Y63" s="33">
        <f t="shared" si="21"/>
        <v>11</v>
      </c>
      <c r="Z63" s="35">
        <f t="shared" si="22"/>
        <v>0</v>
      </c>
      <c r="AN63" s="32"/>
      <c r="AO63" s="37"/>
      <c r="AP63" s="37"/>
    </row>
    <row r="64" spans="1:49" s="37" customFormat="1" ht="15" customHeight="1">
      <c r="A64" s="44"/>
      <c r="B64" s="45"/>
      <c r="C64" s="46">
        <v>4</v>
      </c>
      <c r="D64" s="46">
        <v>3</v>
      </c>
      <c r="E64" s="67" t="str">
        <f>AC10</f>
        <v>ΕΦΟΡΙΑΚΟΙ</v>
      </c>
      <c r="F64" s="67" t="str">
        <f>AC11</f>
        <v>Γ.Λ.Κ.</v>
      </c>
      <c r="G64" s="49"/>
      <c r="H64" s="50"/>
      <c r="I64" s="71">
        <v>4</v>
      </c>
      <c r="J64" s="72">
        <v>2</v>
      </c>
      <c r="K64" s="7"/>
      <c r="L64" s="7"/>
      <c r="M64" s="31" t="str">
        <f t="shared" si="11"/>
        <v>ΕΦΟΡΙΑΚΟΙ</v>
      </c>
      <c r="N64" s="33" t="str">
        <f t="shared" si="12"/>
        <v>Γ.Λ.Κ.</v>
      </c>
      <c r="O64" s="33" t="str">
        <f t="shared" si="13"/>
        <v>ΕΦΟΡΙΑΚΟΙ</v>
      </c>
      <c r="P64" s="34" t="str">
        <f t="shared" si="14"/>
        <v>Γ.Λ.Κ.</v>
      </c>
      <c r="Q64" s="31" t="str">
        <f t="shared" si="15"/>
        <v>ΕΦΟΡΙΑΚΟΙ</v>
      </c>
      <c r="R64" s="33" t="str">
        <f t="shared" si="16"/>
        <v>Γ.Λ.Κ.</v>
      </c>
      <c r="S64" s="33" t="str">
        <f t="shared" si="17"/>
        <v>ΕΦΟΡΙΑΚΟΙ</v>
      </c>
      <c r="T64" s="34" t="str">
        <f t="shared" si="18"/>
        <v>Γ.Λ.Κ.</v>
      </c>
      <c r="U64" s="31" t="str">
        <f t="shared" si="19"/>
        <v>ΕΦΟΡΙΑΚΟΙ</v>
      </c>
      <c r="V64" s="32">
        <f t="shared" si="25"/>
        <v>8</v>
      </c>
      <c r="W64" s="32">
        <f t="shared" si="25"/>
        <v>5</v>
      </c>
      <c r="X64" s="33" t="str">
        <f t="shared" si="20"/>
        <v>Γ.Λ.Κ.</v>
      </c>
      <c r="Y64" s="33">
        <f t="shared" si="21"/>
        <v>5</v>
      </c>
      <c r="Z64" s="35">
        <f t="shared" si="22"/>
        <v>8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6</v>
      </c>
      <c r="D65" s="46">
        <v>2</v>
      </c>
      <c r="E65" s="67" t="str">
        <f>AC5</f>
        <v>ΕΜΠΟΡΙΚΗ ΤΡΑΠΕΖΑ</v>
      </c>
      <c r="F65" s="67" t="str">
        <f>AC13</f>
        <v>Ο.Δ.Υ.Ε.</v>
      </c>
      <c r="G65" s="49"/>
      <c r="H65" s="50"/>
      <c r="I65" s="71">
        <v>1</v>
      </c>
      <c r="J65" s="72">
        <v>5</v>
      </c>
      <c r="M65" s="31" t="str">
        <f t="shared" si="11"/>
        <v>ΕΜΠΟΡΙΚΗ ΤΡΑΠΕΖΑ</v>
      </c>
      <c r="N65" s="33" t="str">
        <f t="shared" si="12"/>
        <v>Ο.Δ.Υ.Ε.</v>
      </c>
      <c r="O65" s="33" t="str">
        <f t="shared" si="13"/>
        <v>Ο.Δ.Υ.Ε.</v>
      </c>
      <c r="P65" s="34" t="str">
        <f t="shared" si="14"/>
        <v>ΕΜΠΟΡΙΚΗ ΤΡΑΠΕΖΑ</v>
      </c>
      <c r="Q65" s="31" t="str">
        <f t="shared" si="15"/>
        <v>ΕΜΠΟΡΙΚΗ ΤΡΑΠΕΖΑ</v>
      </c>
      <c r="R65" s="33" t="str">
        <f t="shared" si="16"/>
        <v>Ο.Δ.Υ.Ε.</v>
      </c>
      <c r="S65" s="33" t="str">
        <f t="shared" si="17"/>
        <v>ΕΜΠΟΡΙΚΗ ΤΡΑΠΕΖΑ</v>
      </c>
      <c r="T65" s="34" t="str">
        <f t="shared" si="18"/>
        <v>Ο.Δ.Υ.Ε.</v>
      </c>
      <c r="U65" s="31" t="str">
        <f t="shared" si="19"/>
        <v>ΕΜΠΟΡΙΚΗ ΤΡΑΠΕΖΑ</v>
      </c>
      <c r="V65" s="32">
        <f t="shared" si="25"/>
        <v>7</v>
      </c>
      <c r="W65" s="32">
        <f t="shared" si="25"/>
        <v>7</v>
      </c>
      <c r="X65" s="33" t="str">
        <f t="shared" si="20"/>
        <v>Ο.Δ.Υ.Ε.</v>
      </c>
      <c r="Y65" s="33">
        <f t="shared" si="21"/>
        <v>7</v>
      </c>
      <c r="Z65" s="35">
        <f t="shared" si="22"/>
        <v>7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70</v>
      </c>
      <c r="B67" s="2"/>
      <c r="C67" s="2"/>
      <c r="D67" s="2"/>
      <c r="E67" s="6"/>
      <c r="F67" s="6"/>
      <c r="G67" s="1" t="s">
        <v>80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2</v>
      </c>
      <c r="D69" s="43">
        <v>3</v>
      </c>
      <c r="E69" s="66" t="str">
        <f>AC2</f>
        <v>ΔΗΜΟΣ ΓΑΛΑΤΣΙΟΥ</v>
      </c>
      <c r="F69" s="66" t="str">
        <f>AC9</f>
        <v>ΤΕΛΩΝΕΙΑΚΟΙ</v>
      </c>
      <c r="G69" s="47"/>
      <c r="H69" s="48"/>
      <c r="I69" s="69">
        <v>3</v>
      </c>
      <c r="J69" s="70">
        <v>3</v>
      </c>
      <c r="M69" s="31" t="str">
        <f t="shared" si="11"/>
        <v>ΤΕΛΩΝΕΙΑΚΟΙ</v>
      </c>
      <c r="N69" s="33" t="str">
        <f t="shared" si="12"/>
        <v>ΔΗΜΟΣ ΓΑΛΑΤΣΙΟΥ</v>
      </c>
      <c r="O69" s="33" t="str">
        <f t="shared" si="13"/>
        <v>isopalia</v>
      </c>
      <c r="P69" s="34" t="str">
        <f t="shared" si="14"/>
        <v>isopalia</v>
      </c>
      <c r="Q69" s="31" t="str">
        <f t="shared" si="15"/>
        <v>ΔΗΜΟΣ ΓΑΛΑΤΣΙΟΥ</v>
      </c>
      <c r="R69" s="33" t="str">
        <f t="shared" si="16"/>
        <v>ΤΕΛΩΝΕΙΑΚΟΙ</v>
      </c>
      <c r="S69" s="33" t="str">
        <f t="shared" si="17"/>
        <v>ΔΗΜΟΣ ΓΑΛΑΤΣΙΟΥ</v>
      </c>
      <c r="T69" s="34" t="str">
        <f t="shared" si="18"/>
        <v>ΤΕΛΩΝΕΙΑΚΟΙ</v>
      </c>
      <c r="U69" s="31" t="str">
        <f t="shared" si="19"/>
        <v>ΔΗΜΟΣ ΓΑΛΑΤΣΙΟΥ</v>
      </c>
      <c r="V69" s="32">
        <f t="shared" si="25"/>
        <v>5</v>
      </c>
      <c r="W69" s="32">
        <f t="shared" si="25"/>
        <v>6</v>
      </c>
      <c r="X69" s="33" t="str">
        <f t="shared" si="20"/>
        <v>ΤΕΛΩΝΕΙΑΚΟΙ</v>
      </c>
      <c r="Y69" s="33">
        <f t="shared" si="21"/>
        <v>6</v>
      </c>
      <c r="Z69" s="35">
        <f t="shared" si="22"/>
        <v>5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3</v>
      </c>
      <c r="D70" s="46">
        <v>0</v>
      </c>
      <c r="E70" s="67" t="str">
        <f>AC3</f>
        <v>Ο.Α.Ε.Δ.</v>
      </c>
      <c r="F70" s="67" t="str">
        <f>AC8</f>
        <v>ΥΠ. ΠΑΙΔΕΙΑΣ</v>
      </c>
      <c r="G70" s="49"/>
      <c r="H70" s="50"/>
      <c r="I70" s="71">
        <v>3</v>
      </c>
      <c r="J70" s="72">
        <v>0</v>
      </c>
      <c r="M70" s="31" t="str">
        <f t="shared" si="11"/>
        <v>Ο.Α.Ε.Δ.</v>
      </c>
      <c r="N70" s="33" t="str">
        <f t="shared" si="12"/>
        <v>ΥΠ. ΠΑΙΔΕΙΑΣ</v>
      </c>
      <c r="O70" s="33" t="str">
        <f t="shared" si="13"/>
        <v>Ο.Α.Ε.Δ.</v>
      </c>
      <c r="P70" s="34" t="str">
        <f t="shared" si="14"/>
        <v>ΥΠ. ΠΑΙΔΕΙΑΣ</v>
      </c>
      <c r="Q70" s="31" t="str">
        <f t="shared" si="15"/>
        <v>Ο.Α.Ε.Δ.</v>
      </c>
      <c r="R70" s="33" t="str">
        <f t="shared" si="16"/>
        <v>ΥΠ. ΠΑΙΔΕΙΑΣ</v>
      </c>
      <c r="S70" s="33" t="str">
        <f t="shared" si="17"/>
        <v>Ο.Α.Ε.Δ.</v>
      </c>
      <c r="T70" s="34" t="str">
        <f t="shared" si="18"/>
        <v>ΥΠ. ΠΑΙΔΕΙΑΣ</v>
      </c>
      <c r="U70" s="31" t="str">
        <f t="shared" si="19"/>
        <v>Ο.Α.Ε.Δ.</v>
      </c>
      <c r="V70" s="32">
        <f t="shared" si="25"/>
        <v>6</v>
      </c>
      <c r="W70" s="32">
        <f t="shared" si="25"/>
        <v>0</v>
      </c>
      <c r="X70" s="33" t="str">
        <f t="shared" si="20"/>
        <v>ΥΠ. ΠΑΙΔΕΙΑΣ</v>
      </c>
      <c r="Y70" s="33">
        <f t="shared" si="21"/>
        <v>0</v>
      </c>
      <c r="Z70" s="35">
        <f t="shared" si="22"/>
        <v>6</v>
      </c>
      <c r="AN70" s="32"/>
    </row>
    <row r="71" spans="1:40" ht="15" customHeight="1">
      <c r="A71" s="44"/>
      <c r="B71" s="45"/>
      <c r="C71" s="46">
        <v>2</v>
      </c>
      <c r="D71" s="46">
        <v>3</v>
      </c>
      <c r="E71" s="67" t="str">
        <f>AC4</f>
        <v>Ο.Λ.Μ.Ε.</v>
      </c>
      <c r="F71" s="67" t="str">
        <f>AC7</f>
        <v>Ε.Φ.Κ.Α.</v>
      </c>
      <c r="G71" s="49"/>
      <c r="H71" s="50"/>
      <c r="I71" s="71">
        <v>2</v>
      </c>
      <c r="J71" s="72">
        <v>2</v>
      </c>
      <c r="K71" s="37"/>
      <c r="L71" s="37"/>
      <c r="M71" s="31" t="str">
        <f t="shared" si="11"/>
        <v>Ε.Φ.Κ.Α.</v>
      </c>
      <c r="N71" s="33" t="str">
        <f t="shared" si="12"/>
        <v>Ο.Λ.Μ.Ε.</v>
      </c>
      <c r="O71" s="33" t="str">
        <f t="shared" si="13"/>
        <v>isopalia</v>
      </c>
      <c r="P71" s="34" t="str">
        <f t="shared" si="14"/>
        <v>isopalia</v>
      </c>
      <c r="Q71" s="31" t="str">
        <f t="shared" si="15"/>
        <v>Ο.Λ.Μ.Ε.</v>
      </c>
      <c r="R71" s="33" t="str">
        <f t="shared" si="16"/>
        <v>Ε.Φ.Κ.Α.</v>
      </c>
      <c r="S71" s="33" t="str">
        <f t="shared" si="17"/>
        <v>Ο.Λ.Μ.Ε.</v>
      </c>
      <c r="T71" s="34" t="str">
        <f t="shared" si="18"/>
        <v>Ε.Φ.Κ.Α.</v>
      </c>
      <c r="U71" s="31" t="str">
        <f t="shared" si="19"/>
        <v>Ο.Λ.Μ.Ε.</v>
      </c>
      <c r="V71" s="32">
        <f t="shared" si="25"/>
        <v>4</v>
      </c>
      <c r="W71" s="32">
        <f t="shared" si="25"/>
        <v>5</v>
      </c>
      <c r="X71" s="33" t="str">
        <f t="shared" si="20"/>
        <v>Ε.Φ.Κ.Α.</v>
      </c>
      <c r="Y71" s="33">
        <f t="shared" si="21"/>
        <v>5</v>
      </c>
      <c r="Z71" s="35">
        <f t="shared" si="22"/>
        <v>4</v>
      </c>
      <c r="AN71" s="32"/>
    </row>
    <row r="72" spans="1:40" ht="15" customHeight="1">
      <c r="A72" s="44"/>
      <c r="B72" s="45"/>
      <c r="C72" s="46">
        <v>3</v>
      </c>
      <c r="D72" s="46">
        <v>0</v>
      </c>
      <c r="E72" s="67" t="str">
        <f>AC5</f>
        <v>ΕΜΠΟΡΙΚΗ ΤΡΑΠΕΖΑ</v>
      </c>
      <c r="F72" s="67" t="str">
        <f>AC6</f>
        <v>ΕΠΙΜΕΛΗΤΗΡΙΑ</v>
      </c>
      <c r="G72" s="49"/>
      <c r="H72" s="50"/>
      <c r="I72" s="71">
        <v>0</v>
      </c>
      <c r="J72" s="72">
        <v>3</v>
      </c>
      <c r="M72" s="31" t="str">
        <f t="shared" si="11"/>
        <v>ΕΜΠΟΡΙΚΗ ΤΡΑΠΕΖΑ</v>
      </c>
      <c r="N72" s="33" t="str">
        <f t="shared" si="12"/>
        <v>ΕΠΙΜΕΛΗΤΗΡΙΑ</v>
      </c>
      <c r="O72" s="33" t="str">
        <f t="shared" si="13"/>
        <v>ΕΠΙΜΕΛΗΤΗΡΙΑ</v>
      </c>
      <c r="P72" s="34" t="str">
        <f t="shared" si="14"/>
        <v>ΕΜΠΟΡΙΚΗ ΤΡΑΠΕΖΑ</v>
      </c>
      <c r="Q72" s="31" t="str">
        <f t="shared" si="15"/>
        <v>ΕΜΠΟΡΙΚΗ ΤΡΑΠΕΖΑ</v>
      </c>
      <c r="R72" s="33" t="str">
        <f t="shared" si="16"/>
        <v>ΕΠΙΜΕΛΗΤΗΡΙΑ</v>
      </c>
      <c r="S72" s="33" t="str">
        <f t="shared" si="17"/>
        <v>ΕΜΠΟΡΙΚΗ ΤΡΑΠΕΖΑ</v>
      </c>
      <c r="T72" s="34" t="str">
        <f t="shared" si="18"/>
        <v>ΕΠΙΜΕΛΗΤΗΡΙΑ</v>
      </c>
      <c r="U72" s="31" t="str">
        <f t="shared" si="19"/>
        <v>ΕΜΠΟΡΙΚΗ ΤΡΑΠΕΖΑ</v>
      </c>
      <c r="V72" s="32">
        <f t="shared" si="25"/>
        <v>3</v>
      </c>
      <c r="W72" s="32">
        <f t="shared" si="25"/>
        <v>3</v>
      </c>
      <c r="X72" s="33" t="str">
        <f t="shared" si="20"/>
        <v>ΕΠΙΜΕΛΗΤΗΡΙΑ</v>
      </c>
      <c r="Y72" s="33">
        <f t="shared" si="21"/>
        <v>3</v>
      </c>
      <c r="Z72" s="35">
        <f t="shared" si="22"/>
        <v>3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4</v>
      </c>
      <c r="D73" s="46">
        <v>2</v>
      </c>
      <c r="E73" s="67" t="str">
        <f>AC12</f>
        <v>ΤΑΧ. ΤΑΜΙΕΥΤΗΡΙΟ</v>
      </c>
      <c r="F73" s="67" t="str">
        <f>AC10</f>
        <v>ΕΦΟΡΙΑΚΟΙ</v>
      </c>
      <c r="G73" s="49"/>
      <c r="H73" s="50"/>
      <c r="I73" s="71">
        <v>3</v>
      </c>
      <c r="J73" s="72">
        <v>0</v>
      </c>
      <c r="L73" s="7"/>
      <c r="M73" s="31" t="str">
        <f aca="true" t="shared" si="26" ref="M73:M110">IF(C73&lt;&gt;"",IF(C73&gt;D73,E73,IF(C73&lt;D73,F73,"isopalia")),"")</f>
        <v>ΤΑΧ. ΤΑΜΙΕΥΤΗΡΙΟ</v>
      </c>
      <c r="N73" s="33" t="str">
        <f aca="true" t="shared" si="27" ref="N73:N110">IF(C73&lt;&gt;"",IF(C73&lt;D73,E73,IF(C73&gt;D73,F73,"isopalia")),"")</f>
        <v>ΕΦΟΡΙΑΚΟΙ</v>
      </c>
      <c r="O73" s="33" t="str">
        <f aca="true" t="shared" si="28" ref="O73:O110">IF(I73&lt;&gt;"",IF(I73&gt;J73,E73,IF(I73&lt;J73,F73,"isopalia")),"")</f>
        <v>ΤΑΧ. ΤΑΜΙΕΥΤΗΡΙΟ</v>
      </c>
      <c r="P73" s="34" t="str">
        <f aca="true" t="shared" si="29" ref="P73:P110">IF(I73&lt;&gt;"",IF(I73&lt;J73,E73,IF(I73&gt;J73,F73,"isopalia")),"")</f>
        <v>ΕΦΟΡΙΑΚΟΙ</v>
      </c>
      <c r="Q73" s="31" t="str">
        <f aca="true" t="shared" si="30" ref="Q73:Q110">IF(C73&lt;&gt;"",E73,"")</f>
        <v>ΤΑΧ. ΤΑΜΙΕΥΤΗΡΙΟ</v>
      </c>
      <c r="R73" s="33" t="str">
        <f aca="true" t="shared" si="31" ref="R73:R110">IF(C73&lt;&gt;"",F73,"")</f>
        <v>ΕΦΟΡΙΑΚΟΙ</v>
      </c>
      <c r="S73" s="33" t="str">
        <f aca="true" t="shared" si="32" ref="S73:S110">IF(I73&lt;&gt;"",E73,"")</f>
        <v>ΤΑΧ. ΤΑΜΙΕΥΤΗΡΙΟ</v>
      </c>
      <c r="T73" s="34" t="str">
        <f aca="true" t="shared" si="33" ref="T73:T110">IF(I73&lt;&gt;"",F73,"")</f>
        <v>ΕΦΟΡΙΑΚΟΙ</v>
      </c>
      <c r="U73" s="31" t="str">
        <f aca="true" t="shared" si="34" ref="U73:U110">+E73</f>
        <v>ΤΑΧ. ΤΑΜΙΕΥΤΗΡΙΟ</v>
      </c>
      <c r="V73" s="32">
        <f t="shared" si="25"/>
        <v>7</v>
      </c>
      <c r="W73" s="32">
        <f t="shared" si="25"/>
        <v>2</v>
      </c>
      <c r="X73" s="33" t="str">
        <f aca="true" t="shared" si="35" ref="X73:X110">+F73</f>
        <v>ΕΦΟΡΙΑΚΟΙ</v>
      </c>
      <c r="Y73" s="33">
        <f aca="true" t="shared" si="36" ref="Y73:Y110">+D73+J73</f>
        <v>2</v>
      </c>
      <c r="Z73" s="35">
        <f aca="true" t="shared" si="37" ref="Z73:Z110">+C73+I73</f>
        <v>7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2</v>
      </c>
      <c r="D74" s="46">
        <v>3</v>
      </c>
      <c r="E74" s="67" t="str">
        <f>AC13</f>
        <v>Ο.Δ.Υ.Ε.</v>
      </c>
      <c r="F74" s="67" t="str">
        <f>AC11</f>
        <v>Γ.Λ.Κ.</v>
      </c>
      <c r="G74" s="49"/>
      <c r="H74" s="50"/>
      <c r="I74" s="71">
        <v>3</v>
      </c>
      <c r="J74" s="72">
        <v>3</v>
      </c>
      <c r="K74" s="7"/>
      <c r="L74" s="7"/>
      <c r="M74" s="31" t="str">
        <f t="shared" si="26"/>
        <v>Γ.Λ.Κ.</v>
      </c>
      <c r="N74" s="33" t="str">
        <f t="shared" si="27"/>
        <v>Ο.Δ.Υ.Ε.</v>
      </c>
      <c r="O74" s="33" t="str">
        <f t="shared" si="28"/>
        <v>isopalia</v>
      </c>
      <c r="P74" s="34" t="str">
        <f t="shared" si="29"/>
        <v>isopalia</v>
      </c>
      <c r="Q74" s="31" t="str">
        <f t="shared" si="30"/>
        <v>Ο.Δ.Υ.Ε.</v>
      </c>
      <c r="R74" s="33" t="str">
        <f t="shared" si="31"/>
        <v>Γ.Λ.Κ.</v>
      </c>
      <c r="S74" s="33" t="str">
        <f t="shared" si="32"/>
        <v>Ο.Δ.Υ.Ε.</v>
      </c>
      <c r="T74" s="34" t="str">
        <f t="shared" si="33"/>
        <v>Γ.Λ.Κ.</v>
      </c>
      <c r="U74" s="31" t="str">
        <f t="shared" si="34"/>
        <v>Ο.Δ.Υ.Ε.</v>
      </c>
      <c r="V74" s="32">
        <f t="shared" si="25"/>
        <v>5</v>
      </c>
      <c r="W74" s="32">
        <f t="shared" si="25"/>
        <v>6</v>
      </c>
      <c r="X74" s="33" t="str">
        <f t="shared" si="35"/>
        <v>Γ.Λ.Κ.</v>
      </c>
      <c r="Y74" s="33">
        <f t="shared" si="36"/>
        <v>6</v>
      </c>
      <c r="Z74" s="35">
        <f t="shared" si="37"/>
        <v>5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71</v>
      </c>
      <c r="B76" s="2"/>
      <c r="C76" s="2"/>
      <c r="D76" s="2"/>
      <c r="E76" s="6"/>
      <c r="F76" s="6"/>
      <c r="G76" s="1" t="s">
        <v>29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3</v>
      </c>
      <c r="D78" s="43">
        <v>5</v>
      </c>
      <c r="E78" s="66" t="str">
        <f>AC10</f>
        <v>ΕΦΟΡΙΑΚΟΙ</v>
      </c>
      <c r="F78" s="66" t="str">
        <f>AC2</f>
        <v>ΔΗΜΟΣ ΓΑΛΑΤΣΙΟΥ</v>
      </c>
      <c r="G78" s="47"/>
      <c r="H78" s="48"/>
      <c r="I78" s="69">
        <v>3</v>
      </c>
      <c r="J78" s="70">
        <v>5</v>
      </c>
      <c r="M78" s="31" t="str">
        <f t="shared" si="26"/>
        <v>ΔΗΜΟΣ ΓΑΛΑΤΣΙΟΥ</v>
      </c>
      <c r="N78" s="33" t="str">
        <f t="shared" si="27"/>
        <v>ΕΦΟΡΙΑΚΟΙ</v>
      </c>
      <c r="O78" s="33" t="str">
        <f t="shared" si="28"/>
        <v>ΔΗΜΟΣ ΓΑΛΑΤΣΙΟΥ</v>
      </c>
      <c r="P78" s="34" t="str">
        <f t="shared" si="29"/>
        <v>ΕΦΟΡΙΑΚΟΙ</v>
      </c>
      <c r="Q78" s="31" t="str">
        <f t="shared" si="30"/>
        <v>ΕΦΟΡΙΑΚΟΙ</v>
      </c>
      <c r="R78" s="33" t="str">
        <f t="shared" si="31"/>
        <v>ΔΗΜΟΣ ΓΑΛΑΤΣΙΟΥ</v>
      </c>
      <c r="S78" s="33" t="str">
        <f t="shared" si="32"/>
        <v>ΕΦΟΡΙΑΚΟΙ</v>
      </c>
      <c r="T78" s="34" t="str">
        <f t="shared" si="33"/>
        <v>ΔΗΜΟΣ ΓΑΛΑΤΣΙΟΥ</v>
      </c>
      <c r="U78" s="31" t="str">
        <f t="shared" si="34"/>
        <v>ΕΦΟΡΙΑΚΟΙ</v>
      </c>
      <c r="V78" s="32">
        <f t="shared" si="25"/>
        <v>6</v>
      </c>
      <c r="W78" s="32">
        <f t="shared" si="25"/>
        <v>10</v>
      </c>
      <c r="X78" s="33" t="str">
        <f t="shared" si="35"/>
        <v>ΔΗΜΟΣ ΓΑΛΑΤΣΙΟΥ</v>
      </c>
      <c r="Y78" s="33">
        <f t="shared" si="36"/>
        <v>10</v>
      </c>
      <c r="Z78" s="35">
        <f t="shared" si="37"/>
        <v>6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3</v>
      </c>
      <c r="E79" s="67" t="str">
        <f>AC9</f>
        <v>ΤΕΛΩΝΕΙΑΚΟΙ</v>
      </c>
      <c r="F79" s="67" t="str">
        <f>AC3</f>
        <v>Ο.Α.Ε.Δ.</v>
      </c>
      <c r="G79" s="49"/>
      <c r="H79" s="50"/>
      <c r="I79" s="71">
        <v>3</v>
      </c>
      <c r="J79" s="72">
        <v>1</v>
      </c>
      <c r="K79" s="37"/>
      <c r="L79" s="37"/>
      <c r="M79" s="31" t="str">
        <f t="shared" si="26"/>
        <v>isopalia</v>
      </c>
      <c r="N79" s="33" t="str">
        <f t="shared" si="27"/>
        <v>isopalia</v>
      </c>
      <c r="O79" s="33" t="str">
        <f t="shared" si="28"/>
        <v>ΤΕΛΩΝΕΙΑΚΟΙ</v>
      </c>
      <c r="P79" s="34" t="str">
        <f t="shared" si="29"/>
        <v>Ο.Α.Ε.Δ.</v>
      </c>
      <c r="Q79" s="31" t="str">
        <f t="shared" si="30"/>
        <v>ΤΕΛΩΝΕΙΑΚΟΙ</v>
      </c>
      <c r="R79" s="33" t="str">
        <f t="shared" si="31"/>
        <v>Ο.Α.Ε.Δ.</v>
      </c>
      <c r="S79" s="33" t="str">
        <f t="shared" si="32"/>
        <v>ΤΕΛΩΝΕΙΑΚΟΙ</v>
      </c>
      <c r="T79" s="34" t="str">
        <f t="shared" si="33"/>
        <v>Ο.Α.Ε.Δ.</v>
      </c>
      <c r="U79" s="31" t="str">
        <f t="shared" si="34"/>
        <v>ΤΕΛΩΝΕΙΑΚΟΙ</v>
      </c>
      <c r="V79" s="32">
        <f t="shared" si="25"/>
        <v>6</v>
      </c>
      <c r="W79" s="32">
        <f t="shared" si="25"/>
        <v>4</v>
      </c>
      <c r="X79" s="33" t="str">
        <f t="shared" si="35"/>
        <v>Ο.Α.Ε.Δ.</v>
      </c>
      <c r="Y79" s="33">
        <f t="shared" si="36"/>
        <v>4</v>
      </c>
      <c r="Z79" s="35">
        <f t="shared" si="37"/>
        <v>6</v>
      </c>
      <c r="AN79" s="32"/>
    </row>
    <row r="80" spans="1:40" ht="15" customHeight="1">
      <c r="A80" s="44"/>
      <c r="B80" s="45"/>
      <c r="C80" s="46">
        <v>1</v>
      </c>
      <c r="D80" s="46">
        <v>0</v>
      </c>
      <c r="E80" s="67" t="str">
        <f>AC8</f>
        <v>ΥΠ. ΠΑΙΔΕΙΑΣ</v>
      </c>
      <c r="F80" s="67" t="str">
        <f>AC4</f>
        <v>Ο.Λ.Μ.Ε.</v>
      </c>
      <c r="G80" s="49"/>
      <c r="H80" s="50"/>
      <c r="I80" s="71">
        <v>2</v>
      </c>
      <c r="J80" s="72">
        <v>1</v>
      </c>
      <c r="M80" s="31" t="str">
        <f t="shared" si="26"/>
        <v>ΥΠ. ΠΑΙΔΕΙΑΣ</v>
      </c>
      <c r="N80" s="33" t="str">
        <f t="shared" si="27"/>
        <v>Ο.Λ.Μ.Ε.</v>
      </c>
      <c r="O80" s="33" t="str">
        <f t="shared" si="28"/>
        <v>ΥΠ. ΠΑΙΔΕΙΑΣ</v>
      </c>
      <c r="P80" s="34" t="str">
        <f t="shared" si="29"/>
        <v>Ο.Λ.Μ.Ε.</v>
      </c>
      <c r="Q80" s="31" t="str">
        <f t="shared" si="30"/>
        <v>ΥΠ. ΠΑΙΔΕΙΑΣ</v>
      </c>
      <c r="R80" s="33" t="str">
        <f t="shared" si="31"/>
        <v>Ο.Λ.Μ.Ε.</v>
      </c>
      <c r="S80" s="33" t="str">
        <f t="shared" si="32"/>
        <v>ΥΠ. ΠΑΙΔΕΙΑΣ</v>
      </c>
      <c r="T80" s="34" t="str">
        <f t="shared" si="33"/>
        <v>Ο.Λ.Μ.Ε.</v>
      </c>
      <c r="U80" s="31" t="str">
        <f t="shared" si="34"/>
        <v>ΥΠ. ΠΑΙΔΕΙΑΣ</v>
      </c>
      <c r="V80" s="32">
        <f t="shared" si="25"/>
        <v>3</v>
      </c>
      <c r="W80" s="32">
        <f t="shared" si="25"/>
        <v>1</v>
      </c>
      <c r="X80" s="33" t="str">
        <f t="shared" si="35"/>
        <v>Ο.Λ.Μ.Ε.</v>
      </c>
      <c r="Y80" s="33">
        <f t="shared" si="36"/>
        <v>1</v>
      </c>
      <c r="Z80" s="35">
        <f t="shared" si="37"/>
        <v>3</v>
      </c>
      <c r="AN80" s="32"/>
    </row>
    <row r="81" spans="1:40" ht="15" customHeight="1">
      <c r="A81" s="44"/>
      <c r="B81" s="45"/>
      <c r="C81" s="46">
        <v>1</v>
      </c>
      <c r="D81" s="46">
        <v>1</v>
      </c>
      <c r="E81" s="67" t="str">
        <f>AC7</f>
        <v>Ε.Φ.Κ.Α.</v>
      </c>
      <c r="F81" s="67" t="str">
        <f>AC5</f>
        <v>ΕΜΠΟΡΙΚΗ ΤΡΑΠΕΖΑ</v>
      </c>
      <c r="G81" s="49"/>
      <c r="H81" s="50"/>
      <c r="I81" s="71">
        <v>1</v>
      </c>
      <c r="J81" s="72">
        <v>1</v>
      </c>
      <c r="M81" s="31" t="str">
        <f t="shared" si="26"/>
        <v>isopalia</v>
      </c>
      <c r="N81" s="33" t="str">
        <f t="shared" si="27"/>
        <v>isopalia</v>
      </c>
      <c r="O81" s="33" t="str">
        <f t="shared" si="28"/>
        <v>isopalia</v>
      </c>
      <c r="P81" s="34" t="str">
        <f t="shared" si="29"/>
        <v>isopalia</v>
      </c>
      <c r="Q81" s="31" t="str">
        <f t="shared" si="30"/>
        <v>Ε.Φ.Κ.Α.</v>
      </c>
      <c r="R81" s="33" t="str">
        <f t="shared" si="31"/>
        <v>ΕΜΠΟΡΙΚΗ ΤΡΑΠΕΖΑ</v>
      </c>
      <c r="S81" s="33" t="str">
        <f t="shared" si="32"/>
        <v>Ε.Φ.Κ.Α.</v>
      </c>
      <c r="T81" s="34" t="str">
        <f t="shared" si="33"/>
        <v>ΕΜΠΟΡΙΚΗ ΤΡΑΠΕΖΑ</v>
      </c>
      <c r="U81" s="31" t="str">
        <f t="shared" si="34"/>
        <v>Ε.Φ.Κ.Α.</v>
      </c>
      <c r="V81" s="32">
        <f t="shared" si="25"/>
        <v>2</v>
      </c>
      <c r="W81" s="32">
        <f t="shared" si="25"/>
        <v>2</v>
      </c>
      <c r="X81" s="33" t="str">
        <f t="shared" si="35"/>
        <v>ΕΜΠΟΡΙΚΗ ΤΡΑΠΕΖΑ</v>
      </c>
      <c r="Y81" s="33">
        <f t="shared" si="36"/>
        <v>2</v>
      </c>
      <c r="Z81" s="35">
        <f t="shared" si="37"/>
        <v>2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1</v>
      </c>
      <c r="D82" s="46">
        <v>2</v>
      </c>
      <c r="E82" s="67" t="str">
        <f>AC11</f>
        <v>Γ.Λ.Κ.</v>
      </c>
      <c r="F82" s="67" t="str">
        <f>AC12</f>
        <v>ΤΑΧ. ΤΑΜΙΕΥΤΗΡΙΟ</v>
      </c>
      <c r="G82" s="49"/>
      <c r="H82" s="50"/>
      <c r="I82" s="71">
        <v>1</v>
      </c>
      <c r="J82" s="72">
        <v>3</v>
      </c>
      <c r="K82" s="37"/>
      <c r="M82" s="31" t="str">
        <f t="shared" si="26"/>
        <v>ΤΑΧ. ΤΑΜΙΕΥΤΗΡΙΟ</v>
      </c>
      <c r="N82" s="33" t="str">
        <f t="shared" si="27"/>
        <v>Γ.Λ.Κ.</v>
      </c>
      <c r="O82" s="33" t="str">
        <f t="shared" si="28"/>
        <v>ΤΑΧ. ΤΑΜΙΕΥΤΗΡΙΟ</v>
      </c>
      <c r="P82" s="34" t="str">
        <f t="shared" si="29"/>
        <v>Γ.Λ.Κ.</v>
      </c>
      <c r="Q82" s="31" t="str">
        <f t="shared" si="30"/>
        <v>Γ.Λ.Κ.</v>
      </c>
      <c r="R82" s="33" t="str">
        <f t="shared" si="31"/>
        <v>ΤΑΧ. ΤΑΜΙΕΥΤΗΡΙΟ</v>
      </c>
      <c r="S82" s="33" t="str">
        <f t="shared" si="32"/>
        <v>Γ.Λ.Κ.</v>
      </c>
      <c r="T82" s="34" t="str">
        <f t="shared" si="33"/>
        <v>ΤΑΧ. ΤΑΜΙΕΥΤΗΡΙΟ</v>
      </c>
      <c r="U82" s="31" t="str">
        <f t="shared" si="34"/>
        <v>Γ.Λ.Κ.</v>
      </c>
      <c r="V82" s="32">
        <f t="shared" si="25"/>
        <v>2</v>
      </c>
      <c r="W82" s="32">
        <f t="shared" si="25"/>
        <v>5</v>
      </c>
      <c r="X82" s="33" t="str">
        <f t="shared" si="35"/>
        <v>ΤΑΧ. ΤΑΜΙΕΥΤΗΡΙΟ</v>
      </c>
      <c r="Y82" s="33">
        <f t="shared" si="36"/>
        <v>5</v>
      </c>
      <c r="Z82" s="35">
        <f t="shared" si="37"/>
        <v>2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5</v>
      </c>
      <c r="D83" s="46">
        <v>0</v>
      </c>
      <c r="E83" s="67" t="str">
        <f>AC6</f>
        <v>ΕΠΙΜΕΛΗΤΗΡΙΑ</v>
      </c>
      <c r="F83" s="67" t="str">
        <f>AC13</f>
        <v>Ο.Δ.Υ.Ε.</v>
      </c>
      <c r="G83" s="49"/>
      <c r="H83" s="50"/>
      <c r="I83" s="71">
        <v>3</v>
      </c>
      <c r="J83" s="72">
        <v>1</v>
      </c>
      <c r="K83" s="7"/>
      <c r="L83" s="7"/>
      <c r="M83" s="31" t="str">
        <f t="shared" si="26"/>
        <v>ΕΠΙΜΕΛΗΤΗΡΙΑ</v>
      </c>
      <c r="N83" s="33" t="str">
        <f t="shared" si="27"/>
        <v>Ο.Δ.Υ.Ε.</v>
      </c>
      <c r="O83" s="33" t="str">
        <f t="shared" si="28"/>
        <v>ΕΠΙΜΕΛΗΤΗΡΙΑ</v>
      </c>
      <c r="P83" s="34" t="str">
        <f t="shared" si="29"/>
        <v>Ο.Δ.Υ.Ε.</v>
      </c>
      <c r="Q83" s="31" t="str">
        <f t="shared" si="30"/>
        <v>ΕΠΙΜΕΛΗΤΗΡΙΑ</v>
      </c>
      <c r="R83" s="33" t="str">
        <f t="shared" si="31"/>
        <v>Ο.Δ.Υ.Ε.</v>
      </c>
      <c r="S83" s="33" t="str">
        <f t="shared" si="32"/>
        <v>ΕΠΙΜΕΛΗΤΗΡΙΑ</v>
      </c>
      <c r="T83" s="34" t="str">
        <f t="shared" si="33"/>
        <v>Ο.Δ.Υ.Ε.</v>
      </c>
      <c r="U83" s="31" t="str">
        <f t="shared" si="34"/>
        <v>ΕΠΙΜΕΛΗΤΗΡΙΑ</v>
      </c>
      <c r="V83" s="32">
        <f t="shared" si="25"/>
        <v>8</v>
      </c>
      <c r="W83" s="32">
        <f t="shared" si="25"/>
        <v>1</v>
      </c>
      <c r="X83" s="33" t="str">
        <f t="shared" si="35"/>
        <v>Ο.Δ.Υ.Ε.</v>
      </c>
      <c r="Y83" s="33">
        <f t="shared" si="36"/>
        <v>1</v>
      </c>
      <c r="Z83" s="35">
        <f t="shared" si="37"/>
        <v>8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72</v>
      </c>
      <c r="B85" s="2"/>
      <c r="C85" s="2"/>
      <c r="D85" s="2"/>
      <c r="E85" s="6"/>
      <c r="F85" s="6"/>
      <c r="G85" s="1" t="s">
        <v>31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4</v>
      </c>
      <c r="D87" s="43">
        <v>2</v>
      </c>
      <c r="E87" s="66" t="str">
        <f>AC2</f>
        <v>ΔΗΜΟΣ ΓΑΛΑΤΣΙΟΥ</v>
      </c>
      <c r="F87" s="66" t="str">
        <f>AC11</f>
        <v>Γ.Λ.Κ.</v>
      </c>
      <c r="G87" s="47"/>
      <c r="H87" s="48"/>
      <c r="I87" s="69">
        <v>4</v>
      </c>
      <c r="J87" s="70">
        <v>9</v>
      </c>
      <c r="K87" s="37"/>
      <c r="L87" s="37"/>
      <c r="M87" s="31" t="str">
        <f t="shared" si="26"/>
        <v>ΔΗΜΟΣ ΓΑΛΑΤΣΙΟΥ</v>
      </c>
      <c r="N87" s="33" t="str">
        <f t="shared" si="27"/>
        <v>Γ.Λ.Κ.</v>
      </c>
      <c r="O87" s="33" t="str">
        <f t="shared" si="28"/>
        <v>Γ.Λ.Κ.</v>
      </c>
      <c r="P87" s="34" t="str">
        <f t="shared" si="29"/>
        <v>ΔΗΜΟΣ ΓΑΛΑΤΣΙΟΥ</v>
      </c>
      <c r="Q87" s="31" t="str">
        <f t="shared" si="30"/>
        <v>ΔΗΜΟΣ ΓΑΛΑΤΣΙΟΥ</v>
      </c>
      <c r="R87" s="33" t="str">
        <f t="shared" si="31"/>
        <v>Γ.Λ.Κ.</v>
      </c>
      <c r="S87" s="33" t="str">
        <f t="shared" si="32"/>
        <v>ΔΗΜΟΣ ΓΑΛΑΤΣΙΟΥ</v>
      </c>
      <c r="T87" s="34" t="str">
        <f t="shared" si="33"/>
        <v>Γ.Λ.Κ.</v>
      </c>
      <c r="U87" s="31" t="str">
        <f t="shared" si="34"/>
        <v>ΔΗΜΟΣ ΓΑΛΑΤΣΙΟΥ</v>
      </c>
      <c r="V87" s="32">
        <f t="shared" si="38"/>
        <v>8</v>
      </c>
      <c r="W87" s="32">
        <f t="shared" si="38"/>
        <v>11</v>
      </c>
      <c r="X87" s="33" t="str">
        <f t="shared" si="35"/>
        <v>Γ.Λ.Κ.</v>
      </c>
      <c r="Y87" s="33">
        <f t="shared" si="36"/>
        <v>11</v>
      </c>
      <c r="Z87" s="35">
        <f t="shared" si="37"/>
        <v>8</v>
      </c>
      <c r="AN87" s="32"/>
    </row>
    <row r="88" spans="1:42" ht="15" customHeight="1">
      <c r="A88" s="44"/>
      <c r="B88" s="45"/>
      <c r="C88" s="46">
        <v>4</v>
      </c>
      <c r="D88" s="46">
        <v>2</v>
      </c>
      <c r="E88" s="67" t="str">
        <f>AC3</f>
        <v>Ο.Α.Ε.Δ.</v>
      </c>
      <c r="F88" s="67" t="str">
        <f>AC10</f>
        <v>ΕΦΟΡΙΑΚΟΙ</v>
      </c>
      <c r="G88" s="49"/>
      <c r="H88" s="50"/>
      <c r="I88" s="71">
        <v>0</v>
      </c>
      <c r="J88" s="72">
        <v>3</v>
      </c>
      <c r="M88" s="31" t="str">
        <f t="shared" si="26"/>
        <v>Ο.Α.Ε.Δ.</v>
      </c>
      <c r="N88" s="33" t="str">
        <f t="shared" si="27"/>
        <v>ΕΦΟΡΙΑΚΟΙ</v>
      </c>
      <c r="O88" s="33" t="str">
        <f t="shared" si="28"/>
        <v>ΕΦΟΡΙΑΚΟΙ</v>
      </c>
      <c r="P88" s="34" t="str">
        <f t="shared" si="29"/>
        <v>Ο.Α.Ε.Δ.</v>
      </c>
      <c r="Q88" s="31" t="str">
        <f t="shared" si="30"/>
        <v>Ο.Α.Ε.Δ.</v>
      </c>
      <c r="R88" s="33" t="str">
        <f t="shared" si="31"/>
        <v>ΕΦΟΡΙΑΚΟΙ</v>
      </c>
      <c r="S88" s="33" t="str">
        <f t="shared" si="32"/>
        <v>Ο.Α.Ε.Δ.</v>
      </c>
      <c r="T88" s="34" t="str">
        <f t="shared" si="33"/>
        <v>ΕΦΟΡΙΑΚΟΙ</v>
      </c>
      <c r="U88" s="31" t="str">
        <f t="shared" si="34"/>
        <v>Ο.Α.Ε.Δ.</v>
      </c>
      <c r="V88" s="32">
        <f t="shared" si="38"/>
        <v>4</v>
      </c>
      <c r="W88" s="32">
        <f t="shared" si="38"/>
        <v>5</v>
      </c>
      <c r="X88" s="33" t="str">
        <f t="shared" si="35"/>
        <v>ΕΦΟΡΙΑΚΟΙ</v>
      </c>
      <c r="Y88" s="33">
        <f t="shared" si="36"/>
        <v>5</v>
      </c>
      <c r="Z88" s="35">
        <f t="shared" si="37"/>
        <v>4</v>
      </c>
      <c r="AN88" s="32"/>
      <c r="AO88" s="37"/>
      <c r="AP88" s="37"/>
    </row>
    <row r="89" spans="1:40" ht="15" customHeight="1">
      <c r="A89" s="44"/>
      <c r="B89" s="45"/>
      <c r="C89" s="46">
        <v>4</v>
      </c>
      <c r="D89" s="46">
        <v>2</v>
      </c>
      <c r="E89" s="67" t="str">
        <f>AC4</f>
        <v>Ο.Λ.Μ.Ε.</v>
      </c>
      <c r="F89" s="67" t="str">
        <f>AC9</f>
        <v>ΤΕΛΩΝΕΙΑΚΟΙ</v>
      </c>
      <c r="G89" s="49"/>
      <c r="H89" s="50"/>
      <c r="I89" s="71">
        <v>1</v>
      </c>
      <c r="J89" s="72">
        <v>3</v>
      </c>
      <c r="M89" s="31" t="str">
        <f t="shared" si="26"/>
        <v>Ο.Λ.Μ.Ε.</v>
      </c>
      <c r="N89" s="33" t="str">
        <f t="shared" si="27"/>
        <v>ΤΕΛΩΝΕΙΑΚΟΙ</v>
      </c>
      <c r="O89" s="33" t="str">
        <f t="shared" si="28"/>
        <v>ΤΕΛΩΝΕΙΑΚΟΙ</v>
      </c>
      <c r="P89" s="34" t="str">
        <f t="shared" si="29"/>
        <v>Ο.Λ.Μ.Ε.</v>
      </c>
      <c r="Q89" s="31" t="str">
        <f t="shared" si="30"/>
        <v>Ο.Λ.Μ.Ε.</v>
      </c>
      <c r="R89" s="33" t="str">
        <f t="shared" si="31"/>
        <v>ΤΕΛΩΝΕΙΑΚΟΙ</v>
      </c>
      <c r="S89" s="33" t="str">
        <f t="shared" si="32"/>
        <v>Ο.Λ.Μ.Ε.</v>
      </c>
      <c r="T89" s="34" t="str">
        <f t="shared" si="33"/>
        <v>ΤΕΛΩΝΕΙΑΚΟΙ</v>
      </c>
      <c r="U89" s="31" t="str">
        <f t="shared" si="34"/>
        <v>Ο.Λ.Μ.Ε.</v>
      </c>
      <c r="V89" s="32">
        <f t="shared" si="38"/>
        <v>5</v>
      </c>
      <c r="W89" s="32">
        <f t="shared" si="38"/>
        <v>5</v>
      </c>
      <c r="X89" s="33" t="str">
        <f t="shared" si="35"/>
        <v>ΤΕΛΩΝΕΙΑΚΟΙ</v>
      </c>
      <c r="Y89" s="33">
        <f t="shared" si="36"/>
        <v>5</v>
      </c>
      <c r="Z89" s="35">
        <f t="shared" si="37"/>
        <v>5</v>
      </c>
      <c r="AN89" s="32"/>
    </row>
    <row r="90" spans="1:49" ht="15" customHeight="1">
      <c r="A90" s="44"/>
      <c r="B90" s="45"/>
      <c r="C90" s="46">
        <v>1</v>
      </c>
      <c r="D90" s="46">
        <v>3</v>
      </c>
      <c r="E90" s="67" t="str">
        <f>AC5</f>
        <v>ΕΜΠΟΡΙΚΗ ΤΡΑΠΕΖΑ</v>
      </c>
      <c r="F90" s="67" t="str">
        <f>AC8</f>
        <v>ΥΠ. ΠΑΙΔΕΙΑΣ</v>
      </c>
      <c r="G90" s="49"/>
      <c r="H90" s="50"/>
      <c r="I90" s="71">
        <v>0</v>
      </c>
      <c r="J90" s="72">
        <v>4</v>
      </c>
      <c r="M90" s="31" t="str">
        <f t="shared" si="26"/>
        <v>ΥΠ. ΠΑΙΔΕΙΑΣ</v>
      </c>
      <c r="N90" s="33" t="str">
        <f t="shared" si="27"/>
        <v>ΕΜΠΟΡΙΚΗ ΤΡΑΠΕΖΑ</v>
      </c>
      <c r="O90" s="33" t="str">
        <f t="shared" si="28"/>
        <v>ΥΠ. ΠΑΙΔΕΙΑΣ</v>
      </c>
      <c r="P90" s="34" t="str">
        <f t="shared" si="29"/>
        <v>ΕΜΠΟΡΙΚΗ ΤΡΑΠΕΖΑ</v>
      </c>
      <c r="Q90" s="31" t="str">
        <f t="shared" si="30"/>
        <v>ΕΜΠΟΡΙΚΗ ΤΡΑΠΕΖΑ</v>
      </c>
      <c r="R90" s="33" t="str">
        <f t="shared" si="31"/>
        <v>ΥΠ. ΠΑΙΔΕΙΑΣ</v>
      </c>
      <c r="S90" s="33" t="str">
        <f t="shared" si="32"/>
        <v>ΕΜΠΟΡΙΚΗ ΤΡΑΠΕΖΑ</v>
      </c>
      <c r="T90" s="34" t="str">
        <f t="shared" si="33"/>
        <v>ΥΠ. ΠΑΙΔΕΙΑΣ</v>
      </c>
      <c r="U90" s="31" t="str">
        <f t="shared" si="34"/>
        <v>ΕΜΠΟΡΙΚΗ ΤΡΑΠΕΖΑ</v>
      </c>
      <c r="V90" s="32">
        <f t="shared" si="38"/>
        <v>1</v>
      </c>
      <c r="W90" s="32">
        <f t="shared" si="38"/>
        <v>7</v>
      </c>
      <c r="X90" s="33" t="str">
        <f t="shared" si="35"/>
        <v>ΥΠ. ΠΑΙΔΕΙΑΣ</v>
      </c>
      <c r="Y90" s="33">
        <f t="shared" si="36"/>
        <v>7</v>
      </c>
      <c r="Z90" s="35">
        <f t="shared" si="37"/>
        <v>1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4</v>
      </c>
      <c r="D91" s="46">
        <v>3</v>
      </c>
      <c r="E91" s="67" t="str">
        <f>AC6</f>
        <v>ΕΠΙΜΕΛΗΤΗΡΙΑ</v>
      </c>
      <c r="F91" s="67" t="str">
        <f>AC7</f>
        <v>Ε.Φ.Κ.Α.</v>
      </c>
      <c r="G91" s="49"/>
      <c r="H91" s="50"/>
      <c r="I91" s="71">
        <v>2</v>
      </c>
      <c r="J91" s="72">
        <v>4</v>
      </c>
      <c r="K91" s="7"/>
      <c r="L91" s="7"/>
      <c r="M91" s="31" t="str">
        <f t="shared" si="26"/>
        <v>ΕΠΙΜΕΛΗΤΗΡΙΑ</v>
      </c>
      <c r="N91" s="33" t="str">
        <f t="shared" si="27"/>
        <v>Ε.Φ.Κ.Α.</v>
      </c>
      <c r="O91" s="33" t="str">
        <f t="shared" si="28"/>
        <v>Ε.Φ.Κ.Α.</v>
      </c>
      <c r="P91" s="34" t="str">
        <f t="shared" si="29"/>
        <v>ΕΠΙΜΕΛΗΤΗΡΙΑ</v>
      </c>
      <c r="Q91" s="31" t="str">
        <f t="shared" si="30"/>
        <v>ΕΠΙΜΕΛΗΤΗΡΙΑ</v>
      </c>
      <c r="R91" s="33" t="str">
        <f t="shared" si="31"/>
        <v>Ε.Φ.Κ.Α.</v>
      </c>
      <c r="S91" s="33" t="str">
        <f t="shared" si="32"/>
        <v>ΕΠΙΜΕΛΗΤΗΡΙΑ</v>
      </c>
      <c r="T91" s="34" t="str">
        <f t="shared" si="33"/>
        <v>Ε.Φ.Κ.Α.</v>
      </c>
      <c r="U91" s="31" t="str">
        <f t="shared" si="34"/>
        <v>ΕΠΙΜΕΛΗΤΗΡΙΑ</v>
      </c>
      <c r="V91" s="32">
        <f t="shared" si="38"/>
        <v>6</v>
      </c>
      <c r="W91" s="32">
        <f t="shared" si="38"/>
        <v>7</v>
      </c>
      <c r="X91" s="33" t="str">
        <f t="shared" si="35"/>
        <v>Ε.Φ.Κ.Α.</v>
      </c>
      <c r="Y91" s="33">
        <f t="shared" si="36"/>
        <v>7</v>
      </c>
      <c r="Z91" s="35">
        <f t="shared" si="37"/>
        <v>6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3</v>
      </c>
      <c r="D92" s="46">
        <v>6</v>
      </c>
      <c r="E92" s="67" t="str">
        <f>AC13</f>
        <v>Ο.Δ.Υ.Ε.</v>
      </c>
      <c r="F92" s="67" t="str">
        <f>AC12</f>
        <v>ΤΑΧ. ΤΑΜΙΕΥΤΗΡΙΟ</v>
      </c>
      <c r="G92" s="49"/>
      <c r="H92" s="50"/>
      <c r="I92" s="71">
        <v>1</v>
      </c>
      <c r="J92" s="72">
        <v>5</v>
      </c>
      <c r="K92" s="37"/>
      <c r="L92" s="37"/>
      <c r="M92" s="31" t="str">
        <f t="shared" si="26"/>
        <v>ΤΑΧ. ΤΑΜΙΕΥΤΗΡΙΟ</v>
      </c>
      <c r="N92" s="33" t="str">
        <f t="shared" si="27"/>
        <v>Ο.Δ.Υ.Ε.</v>
      </c>
      <c r="O92" s="33" t="str">
        <f t="shared" si="28"/>
        <v>ΤΑΧ. ΤΑΜΙΕΥΤΗΡΙΟ</v>
      </c>
      <c r="P92" s="34" t="str">
        <f t="shared" si="29"/>
        <v>Ο.Δ.Υ.Ε.</v>
      </c>
      <c r="Q92" s="31" t="str">
        <f t="shared" si="30"/>
        <v>Ο.Δ.Υ.Ε.</v>
      </c>
      <c r="R92" s="33" t="str">
        <f t="shared" si="31"/>
        <v>ΤΑΧ. ΤΑΜΙΕΥΤΗΡΙΟ</v>
      </c>
      <c r="S92" s="33" t="str">
        <f t="shared" si="32"/>
        <v>Ο.Δ.Υ.Ε.</v>
      </c>
      <c r="T92" s="34" t="str">
        <f t="shared" si="33"/>
        <v>ΤΑΧ. ΤΑΜΙΕΥΤΗΡΙΟ</v>
      </c>
      <c r="U92" s="31" t="str">
        <f t="shared" si="34"/>
        <v>Ο.Δ.Υ.Ε.</v>
      </c>
      <c r="V92" s="32">
        <f t="shared" si="38"/>
        <v>4</v>
      </c>
      <c r="W92" s="32">
        <f t="shared" si="38"/>
        <v>11</v>
      </c>
      <c r="X92" s="33" t="str">
        <f t="shared" si="35"/>
        <v>ΤΑΧ. ΤΑΜΙΕΥΤΗΡΙΟ</v>
      </c>
      <c r="Y92" s="33">
        <f t="shared" si="36"/>
        <v>11</v>
      </c>
      <c r="Z92" s="35">
        <f t="shared" si="37"/>
        <v>4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73</v>
      </c>
      <c r="B94" s="2"/>
      <c r="C94" s="2"/>
      <c r="D94" s="2"/>
      <c r="E94" s="6"/>
      <c r="F94" s="6"/>
      <c r="G94" s="1" t="s">
        <v>30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3</v>
      </c>
      <c r="D96" s="43">
        <v>2</v>
      </c>
      <c r="E96" s="66" t="str">
        <f>AC12</f>
        <v>ΤΑΧ. ΤΑΜΙΕΥΤΗΡΙΟ</v>
      </c>
      <c r="F96" s="66" t="str">
        <f>AC2</f>
        <v>ΔΗΜΟΣ ΓΑΛΑΤΣΙΟΥ</v>
      </c>
      <c r="G96" s="47"/>
      <c r="H96" s="48"/>
      <c r="I96" s="69">
        <v>6</v>
      </c>
      <c r="J96" s="70">
        <v>2</v>
      </c>
      <c r="K96" s="37"/>
      <c r="L96" s="37"/>
      <c r="M96" s="31" t="str">
        <f t="shared" si="26"/>
        <v>ΤΑΧ. ΤΑΜΙΕΥΤΗΡΙΟ</v>
      </c>
      <c r="N96" s="33" t="str">
        <f t="shared" si="27"/>
        <v>ΔΗΜΟΣ ΓΑΛΑΤΣΙΟΥ</v>
      </c>
      <c r="O96" s="33" t="str">
        <f t="shared" si="28"/>
        <v>ΤΑΧ. ΤΑΜΙΕΥΤΗΡΙΟ</v>
      </c>
      <c r="P96" s="34" t="str">
        <f t="shared" si="29"/>
        <v>ΔΗΜΟΣ ΓΑΛΑΤΣΙΟΥ</v>
      </c>
      <c r="Q96" s="31" t="str">
        <f t="shared" si="30"/>
        <v>ΤΑΧ. ΤΑΜΙΕΥΤΗΡΙΟ</v>
      </c>
      <c r="R96" s="33" t="str">
        <f t="shared" si="31"/>
        <v>ΔΗΜΟΣ ΓΑΛΑΤΣΙΟΥ</v>
      </c>
      <c r="S96" s="33" t="str">
        <f t="shared" si="32"/>
        <v>ΤΑΧ. ΤΑΜΙΕΥΤΗΡΙΟ</v>
      </c>
      <c r="T96" s="34" t="str">
        <f t="shared" si="33"/>
        <v>ΔΗΜΟΣ ΓΑΛΑΤΣΙΟΥ</v>
      </c>
      <c r="U96" s="31" t="str">
        <f t="shared" si="34"/>
        <v>ΤΑΧ. ΤΑΜΙΕΥΤΗΡΙΟ</v>
      </c>
      <c r="V96" s="32">
        <f t="shared" si="38"/>
        <v>9</v>
      </c>
      <c r="W96" s="32">
        <f t="shared" si="38"/>
        <v>4</v>
      </c>
      <c r="X96" s="33" t="str">
        <f t="shared" si="35"/>
        <v>ΔΗΜΟΣ ΓΑΛΑΤΣΙΟΥ</v>
      </c>
      <c r="Y96" s="33">
        <f t="shared" si="36"/>
        <v>4</v>
      </c>
      <c r="Z96" s="35">
        <f t="shared" si="37"/>
        <v>9</v>
      </c>
      <c r="AN96" s="32"/>
    </row>
    <row r="97" spans="1:49" s="37" customFormat="1" ht="15" customHeight="1">
      <c r="A97" s="44"/>
      <c r="B97" s="45"/>
      <c r="C97" s="46">
        <v>3</v>
      </c>
      <c r="D97" s="46">
        <v>5</v>
      </c>
      <c r="E97" s="67" t="str">
        <f>AC11</f>
        <v>Γ.Λ.Κ.</v>
      </c>
      <c r="F97" s="67" t="str">
        <f>AC3</f>
        <v>Ο.Α.Ε.Δ.</v>
      </c>
      <c r="G97" s="49"/>
      <c r="H97" s="50"/>
      <c r="I97" s="71">
        <v>3</v>
      </c>
      <c r="J97" s="72">
        <v>5</v>
      </c>
      <c r="K97" s="7"/>
      <c r="L97" s="7"/>
      <c r="M97" s="31" t="str">
        <f t="shared" si="26"/>
        <v>Ο.Α.Ε.Δ.</v>
      </c>
      <c r="N97" s="33" t="str">
        <f t="shared" si="27"/>
        <v>Γ.Λ.Κ.</v>
      </c>
      <c r="O97" s="33" t="str">
        <f t="shared" si="28"/>
        <v>Ο.Α.Ε.Δ.</v>
      </c>
      <c r="P97" s="34" t="str">
        <f t="shared" si="29"/>
        <v>Γ.Λ.Κ.</v>
      </c>
      <c r="Q97" s="31" t="str">
        <f t="shared" si="30"/>
        <v>Γ.Λ.Κ.</v>
      </c>
      <c r="R97" s="33" t="str">
        <f t="shared" si="31"/>
        <v>Ο.Α.Ε.Δ.</v>
      </c>
      <c r="S97" s="33" t="str">
        <f t="shared" si="32"/>
        <v>Γ.Λ.Κ.</v>
      </c>
      <c r="T97" s="34" t="str">
        <f t="shared" si="33"/>
        <v>Ο.Α.Ε.Δ.</v>
      </c>
      <c r="U97" s="31" t="str">
        <f t="shared" si="34"/>
        <v>Γ.Λ.Κ.</v>
      </c>
      <c r="V97" s="32">
        <f t="shared" si="38"/>
        <v>6</v>
      </c>
      <c r="W97" s="32">
        <f t="shared" si="38"/>
        <v>10</v>
      </c>
      <c r="X97" s="33" t="str">
        <f t="shared" si="35"/>
        <v>Ο.Α.Ε.Δ.</v>
      </c>
      <c r="Y97" s="33">
        <f t="shared" si="36"/>
        <v>10</v>
      </c>
      <c r="Z97" s="35">
        <f t="shared" si="37"/>
        <v>6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2</v>
      </c>
      <c r="D98" s="46">
        <v>6</v>
      </c>
      <c r="E98" s="67" t="str">
        <f>AC10</f>
        <v>ΕΦΟΡΙΑΚΟΙ</v>
      </c>
      <c r="F98" s="67" t="str">
        <f>AC4</f>
        <v>Ο.Λ.Μ.Ε.</v>
      </c>
      <c r="G98" s="49"/>
      <c r="H98" s="50"/>
      <c r="I98" s="71">
        <v>1</v>
      </c>
      <c r="J98" s="72">
        <v>3</v>
      </c>
      <c r="M98" s="31" t="str">
        <f t="shared" si="26"/>
        <v>Ο.Λ.Μ.Ε.</v>
      </c>
      <c r="N98" s="33" t="str">
        <f t="shared" si="27"/>
        <v>ΕΦΟΡΙΑΚΟΙ</v>
      </c>
      <c r="O98" s="33" t="str">
        <f t="shared" si="28"/>
        <v>Ο.Λ.Μ.Ε.</v>
      </c>
      <c r="P98" s="34" t="str">
        <f t="shared" si="29"/>
        <v>ΕΦΟΡΙΑΚΟΙ</v>
      </c>
      <c r="Q98" s="31" t="str">
        <f t="shared" si="30"/>
        <v>ΕΦΟΡΙΑΚΟΙ</v>
      </c>
      <c r="R98" s="33" t="str">
        <f t="shared" si="31"/>
        <v>Ο.Λ.Μ.Ε.</v>
      </c>
      <c r="S98" s="33" t="str">
        <f t="shared" si="32"/>
        <v>ΕΦΟΡΙΑΚΟΙ</v>
      </c>
      <c r="T98" s="34" t="str">
        <f t="shared" si="33"/>
        <v>Ο.Λ.Μ.Ε.</v>
      </c>
      <c r="U98" s="31" t="str">
        <f t="shared" si="34"/>
        <v>ΕΦΟΡΙΑΚΟΙ</v>
      </c>
      <c r="V98" s="32">
        <f t="shared" si="38"/>
        <v>3</v>
      </c>
      <c r="W98" s="32">
        <f t="shared" si="38"/>
        <v>9</v>
      </c>
      <c r="X98" s="33" t="str">
        <f t="shared" si="35"/>
        <v>Ο.Λ.Μ.Ε.</v>
      </c>
      <c r="Y98" s="33">
        <f t="shared" si="36"/>
        <v>9</v>
      </c>
      <c r="Z98" s="35">
        <f t="shared" si="37"/>
        <v>3</v>
      </c>
      <c r="AN98" s="32"/>
      <c r="AO98" s="37"/>
      <c r="AP98" s="37"/>
    </row>
    <row r="99" spans="1:42" ht="15" customHeight="1">
      <c r="A99" s="44"/>
      <c r="B99" s="45"/>
      <c r="C99" s="46">
        <v>2</v>
      </c>
      <c r="D99" s="46">
        <v>3</v>
      </c>
      <c r="E99" s="67" t="str">
        <f>AC9</f>
        <v>ΤΕΛΩΝΕΙΑΚΟΙ</v>
      </c>
      <c r="F99" s="67" t="str">
        <f>AC5</f>
        <v>ΕΜΠΟΡΙΚΗ ΤΡΑΠΕΖΑ</v>
      </c>
      <c r="G99" s="49"/>
      <c r="H99" s="50"/>
      <c r="I99" s="71">
        <v>3</v>
      </c>
      <c r="J99" s="72">
        <v>0</v>
      </c>
      <c r="M99" s="31" t="str">
        <f t="shared" si="26"/>
        <v>ΕΜΠΟΡΙΚΗ ΤΡΑΠΕΖΑ</v>
      </c>
      <c r="N99" s="33" t="str">
        <f t="shared" si="27"/>
        <v>ΤΕΛΩΝΕΙΑΚΟΙ</v>
      </c>
      <c r="O99" s="33" t="str">
        <f t="shared" si="28"/>
        <v>ΤΕΛΩΝΕΙΑΚΟΙ</v>
      </c>
      <c r="P99" s="34" t="str">
        <f t="shared" si="29"/>
        <v>ΕΜΠΟΡΙΚΗ ΤΡΑΠΕΖΑ</v>
      </c>
      <c r="Q99" s="31" t="str">
        <f t="shared" si="30"/>
        <v>ΤΕΛΩΝΕΙΑΚΟΙ</v>
      </c>
      <c r="R99" s="33" t="str">
        <f t="shared" si="31"/>
        <v>ΕΜΠΟΡΙΚΗ ΤΡΑΠΕΖΑ</v>
      </c>
      <c r="S99" s="33" t="str">
        <f t="shared" si="32"/>
        <v>ΤΕΛΩΝΕΙΑΚΟΙ</v>
      </c>
      <c r="T99" s="34" t="str">
        <f t="shared" si="33"/>
        <v>ΕΜΠΟΡΙΚΗ ΤΡΑΠΕΖΑ</v>
      </c>
      <c r="U99" s="31" t="str">
        <f t="shared" si="34"/>
        <v>ΤΕΛΩΝΕΙΑΚΟΙ</v>
      </c>
      <c r="V99" s="32">
        <f t="shared" si="38"/>
        <v>5</v>
      </c>
      <c r="W99" s="32">
        <f t="shared" si="38"/>
        <v>3</v>
      </c>
      <c r="X99" s="33" t="str">
        <f t="shared" si="35"/>
        <v>ΕΜΠΟΡΙΚΗ ΤΡΑΠΕΖΑ</v>
      </c>
      <c r="Y99" s="33">
        <f t="shared" si="36"/>
        <v>3</v>
      </c>
      <c r="Z99" s="35">
        <f t="shared" si="37"/>
        <v>5</v>
      </c>
      <c r="AN99" s="32"/>
      <c r="AO99" s="37"/>
      <c r="AP99" s="37"/>
    </row>
    <row r="100" spans="1:42" ht="15" customHeight="1">
      <c r="A100" s="44"/>
      <c r="B100" s="45"/>
      <c r="C100" s="46">
        <v>5</v>
      </c>
      <c r="D100" s="46">
        <v>3</v>
      </c>
      <c r="E100" s="67" t="str">
        <f>AC8</f>
        <v>ΥΠ. ΠΑΙΔΕΙΑΣ</v>
      </c>
      <c r="F100" s="67" t="str">
        <f>AC6</f>
        <v>ΕΠΙΜΕΛΗΤΗΡΙΑ</v>
      </c>
      <c r="G100" s="49"/>
      <c r="H100" s="50"/>
      <c r="I100" s="71">
        <v>0</v>
      </c>
      <c r="J100" s="72">
        <v>3</v>
      </c>
      <c r="K100" s="37"/>
      <c r="L100" s="37"/>
      <c r="M100" s="31" t="str">
        <f t="shared" si="26"/>
        <v>ΥΠ. ΠΑΙΔΕΙΑΣ</v>
      </c>
      <c r="N100" s="33" t="str">
        <f t="shared" si="27"/>
        <v>ΕΠΙΜΕΛΗΤΗΡΙΑ</v>
      </c>
      <c r="O100" s="33" t="str">
        <f t="shared" si="28"/>
        <v>ΕΠΙΜΕΛΗΤΗΡΙΑ</v>
      </c>
      <c r="P100" s="34" t="str">
        <f t="shared" si="29"/>
        <v>ΥΠ. ΠΑΙΔΕΙΑΣ</v>
      </c>
      <c r="Q100" s="31" t="str">
        <f t="shared" si="30"/>
        <v>ΥΠ. ΠΑΙΔΕΙΑΣ</v>
      </c>
      <c r="R100" s="33" t="str">
        <f t="shared" si="31"/>
        <v>ΕΠΙΜΕΛΗΤΗΡΙΑ</v>
      </c>
      <c r="S100" s="33" t="str">
        <f t="shared" si="32"/>
        <v>ΥΠ. ΠΑΙΔΕΙΑΣ</v>
      </c>
      <c r="T100" s="34" t="str">
        <f t="shared" si="33"/>
        <v>ΕΠΙΜΕΛΗΤΗΡΙΑ</v>
      </c>
      <c r="U100" s="31" t="str">
        <f t="shared" si="34"/>
        <v>ΥΠ. ΠΑΙΔΕΙΑΣ</v>
      </c>
      <c r="V100" s="32">
        <f t="shared" si="38"/>
        <v>5</v>
      </c>
      <c r="W100" s="32">
        <f t="shared" si="38"/>
        <v>6</v>
      </c>
      <c r="X100" s="33" t="str">
        <f t="shared" si="35"/>
        <v>ΕΠΙΜΕΛΗΤΗΡΙΑ</v>
      </c>
      <c r="Y100" s="33">
        <f t="shared" si="36"/>
        <v>6</v>
      </c>
      <c r="Z100" s="35">
        <f t="shared" si="37"/>
        <v>5</v>
      </c>
      <c r="AN100" s="32"/>
      <c r="AO100" s="37"/>
      <c r="AP100" s="37"/>
    </row>
    <row r="101" spans="1:40" ht="15" customHeight="1">
      <c r="A101" s="44"/>
      <c r="B101" s="45"/>
      <c r="C101" s="46">
        <v>5</v>
      </c>
      <c r="D101" s="46">
        <v>0</v>
      </c>
      <c r="E101" s="67" t="str">
        <f>AC7</f>
        <v>Ε.Φ.Κ.Α.</v>
      </c>
      <c r="F101" s="67" t="str">
        <f>AC13</f>
        <v>Ο.Δ.Υ.Ε.</v>
      </c>
      <c r="G101" s="49"/>
      <c r="H101" s="50"/>
      <c r="I101" s="71">
        <v>3</v>
      </c>
      <c r="J101" s="72">
        <v>0</v>
      </c>
      <c r="M101" s="31" t="str">
        <f t="shared" si="26"/>
        <v>Ε.Φ.Κ.Α.</v>
      </c>
      <c r="N101" s="33" t="str">
        <f t="shared" si="27"/>
        <v>Ο.Δ.Υ.Ε.</v>
      </c>
      <c r="O101" s="33" t="str">
        <f t="shared" si="28"/>
        <v>Ε.Φ.Κ.Α.</v>
      </c>
      <c r="P101" s="34" t="str">
        <f t="shared" si="29"/>
        <v>Ο.Δ.Υ.Ε.</v>
      </c>
      <c r="Q101" s="31" t="str">
        <f t="shared" si="30"/>
        <v>Ε.Φ.Κ.Α.</v>
      </c>
      <c r="R101" s="33" t="str">
        <f t="shared" si="31"/>
        <v>Ο.Δ.Υ.Ε.</v>
      </c>
      <c r="S101" s="33" t="str">
        <f t="shared" si="32"/>
        <v>Ε.Φ.Κ.Α.</v>
      </c>
      <c r="T101" s="34" t="str">
        <f t="shared" si="33"/>
        <v>Ο.Δ.Υ.Ε.</v>
      </c>
      <c r="U101" s="31" t="str">
        <f t="shared" si="34"/>
        <v>Ε.Φ.Κ.Α.</v>
      </c>
      <c r="V101" s="32">
        <f t="shared" si="38"/>
        <v>8</v>
      </c>
      <c r="W101" s="32">
        <f t="shared" si="38"/>
        <v>0</v>
      </c>
      <c r="X101" s="33" t="str">
        <f t="shared" si="35"/>
        <v>Ο.Δ.Υ.Ε.</v>
      </c>
      <c r="Y101" s="33">
        <f t="shared" si="36"/>
        <v>0</v>
      </c>
      <c r="Z101" s="35">
        <f t="shared" si="37"/>
        <v>8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2015-02-03T13:32:23Z</cp:lastPrinted>
  <dcterms:created xsi:type="dcterms:W3CDTF">2000-10-27T06:36:39Z</dcterms:created>
  <dcterms:modified xsi:type="dcterms:W3CDTF">2018-06-08T05:27:37Z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